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Schülerliga\Verein\"/>
    </mc:Choice>
  </mc:AlternateContent>
  <xr:revisionPtr revIDLastSave="0" documentId="8_{E8A8E2BB-76EE-4867-9771-09ED2F77673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3" r:id="rId2"/>
    <sheet name="Druckansich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42" i="2" l="1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41" i="2"/>
  <c r="AA26" i="1"/>
  <c r="Z42" i="2" s="1"/>
  <c r="AA27" i="1"/>
  <c r="Z43" i="2" s="1"/>
  <c r="AA28" i="1"/>
  <c r="Z44" i="2" s="1"/>
  <c r="AA29" i="1"/>
  <c r="Z45" i="2" s="1"/>
  <c r="AA30" i="1"/>
  <c r="Z46" i="2" s="1"/>
  <c r="AA31" i="1"/>
  <c r="Z47" i="2" s="1"/>
  <c r="AA32" i="1"/>
  <c r="Z48" i="2" s="1"/>
  <c r="AA33" i="1"/>
  <c r="Z49" i="2" s="1"/>
  <c r="AA34" i="1"/>
  <c r="Z50" i="2" s="1"/>
  <c r="AA35" i="1"/>
  <c r="Z51" i="2" s="1"/>
  <c r="AA36" i="1"/>
  <c r="Z52" i="2" s="1"/>
  <c r="AA37" i="1"/>
  <c r="Z53" i="2" s="1"/>
  <c r="AA38" i="1"/>
  <c r="Z54" i="2" s="1"/>
  <c r="AA39" i="1"/>
  <c r="Z55" i="2" s="1"/>
  <c r="AA25" i="1"/>
  <c r="Z41" i="2" s="1"/>
  <c r="I26" i="1"/>
  <c r="H42" i="2" s="1"/>
  <c r="I27" i="1"/>
  <c r="H43" i="2" s="1"/>
  <c r="I28" i="1"/>
  <c r="H44" i="2" s="1"/>
  <c r="I29" i="1"/>
  <c r="H45" i="2" s="1"/>
  <c r="I30" i="1"/>
  <c r="H46" i="2" s="1"/>
  <c r="I31" i="1"/>
  <c r="H47" i="2" s="1"/>
  <c r="I32" i="1"/>
  <c r="H48" i="2" s="1"/>
  <c r="I33" i="1"/>
  <c r="H49" i="2" s="1"/>
  <c r="I34" i="1"/>
  <c r="H50" i="2" s="1"/>
  <c r="I35" i="1"/>
  <c r="H51" i="2" s="1"/>
  <c r="I36" i="1"/>
  <c r="H52" i="2" s="1"/>
  <c r="I37" i="1"/>
  <c r="H53" i="2" s="1"/>
  <c r="I38" i="1"/>
  <c r="H54" i="2" s="1"/>
  <c r="I39" i="1"/>
  <c r="H55" i="2" s="1"/>
  <c r="I25" i="1"/>
  <c r="H41" i="2" s="1"/>
  <c r="D25" i="1"/>
  <c r="BP14" i="1"/>
  <c r="BQ14" i="1"/>
  <c r="BN14" i="1" s="1"/>
  <c r="D26" i="1" s="1"/>
  <c r="C41" i="2"/>
  <c r="C18" i="2"/>
  <c r="C19" i="2"/>
  <c r="C20" i="2"/>
  <c r="C21" i="2"/>
  <c r="C22" i="2"/>
  <c r="C17" i="2"/>
  <c r="AI12" i="2"/>
  <c r="AI14" i="2"/>
  <c r="O14" i="2"/>
  <c r="K14" i="2"/>
  <c r="K12" i="2"/>
  <c r="D6" i="2"/>
  <c r="D4" i="2"/>
  <c r="D2" i="2"/>
  <c r="P9" i="2"/>
  <c r="P10" i="2"/>
  <c r="P8" i="2"/>
  <c r="BN44" i="1"/>
  <c r="BO44" i="1"/>
  <c r="BO45" i="1"/>
  <c r="BN45" i="1"/>
  <c r="BO46" i="1"/>
  <c r="BN46" i="1"/>
  <c r="BN43" i="1"/>
  <c r="AA43" i="1" s="1"/>
  <c r="Z59" i="2" s="1"/>
  <c r="BO47" i="1"/>
  <c r="BN47" i="1"/>
  <c r="BN42" i="1"/>
  <c r="AA42" i="1"/>
  <c r="Z58" i="2" s="1"/>
  <c r="AA45" i="1"/>
  <c r="Z61" i="2" s="1"/>
  <c r="BO42" i="1"/>
  <c r="AD47" i="1"/>
  <c r="AC63" i="2"/>
  <c r="BO43" i="1"/>
  <c r="BF27" i="1"/>
  <c r="BH27" i="1"/>
  <c r="BF30" i="1"/>
  <c r="BG30" i="1"/>
  <c r="BH30" i="1"/>
  <c r="BF33" i="1"/>
  <c r="BG33" i="1"/>
  <c r="BF37" i="1"/>
  <c r="BG37" i="1"/>
  <c r="BG27" i="1"/>
  <c r="BF29" i="1"/>
  <c r="BH29" i="1"/>
  <c r="BF25" i="1"/>
  <c r="BH25" i="1"/>
  <c r="BG25" i="1"/>
  <c r="BF26" i="1"/>
  <c r="BG26" i="1"/>
  <c r="BH26" i="1"/>
  <c r="BF32" i="1"/>
  <c r="BH32" i="1"/>
  <c r="BG32" i="1"/>
  <c r="BI27" i="1"/>
  <c r="BI30" i="1"/>
  <c r="BI33" i="1"/>
  <c r="BI37" i="1"/>
  <c r="BI26" i="1"/>
  <c r="BI29" i="1"/>
  <c r="BI25" i="1"/>
  <c r="BI32" i="1"/>
  <c r="BS45" i="1"/>
  <c r="BS43" i="1"/>
  <c r="D43" i="1"/>
  <c r="C59" i="2" s="1"/>
  <c r="BS42" i="1"/>
  <c r="D42" i="1" s="1"/>
  <c r="C58" i="2" s="1"/>
  <c r="BS46" i="1"/>
  <c r="D46" i="1"/>
  <c r="C62" i="2" s="1"/>
  <c r="BS44" i="1"/>
  <c r="D44" i="1" s="1"/>
  <c r="C60" i="2" s="1"/>
  <c r="BS47" i="1"/>
  <c r="D47" i="1"/>
  <c r="C63" i="2" s="1"/>
  <c r="D45" i="1"/>
  <c r="C61" i="2" s="1"/>
  <c r="BI28" i="1"/>
  <c r="BI31" i="1"/>
  <c r="BI34" i="1"/>
  <c r="BI35" i="1"/>
  <c r="BI36" i="1"/>
  <c r="BI38" i="1"/>
  <c r="BI39" i="1"/>
  <c r="BF35" i="1"/>
  <c r="BG35" i="1"/>
  <c r="BF36" i="1"/>
  <c r="BG36" i="1"/>
  <c r="BF39" i="1"/>
  <c r="BG39" i="1"/>
  <c r="BF28" i="1"/>
  <c r="BH28" i="1"/>
  <c r="BF31" i="1"/>
  <c r="BH31" i="1"/>
  <c r="BF34" i="1"/>
  <c r="BH34" i="1"/>
  <c r="BH35" i="1"/>
  <c r="BH36" i="1"/>
  <c r="BF38" i="1"/>
  <c r="BG38" i="1"/>
  <c r="BH39" i="1"/>
  <c r="BA14" i="1"/>
  <c r="AA44" i="1"/>
  <c r="Z60" i="2" s="1"/>
  <c r="BG31" i="1"/>
  <c r="BM44" i="1" s="1"/>
  <c r="X44" i="1" s="1"/>
  <c r="W60" i="2" s="1"/>
  <c r="AD43" i="1"/>
  <c r="AC59" i="2"/>
  <c r="BH33" i="1"/>
  <c r="AD44" i="1"/>
  <c r="AC60" i="2" s="1"/>
  <c r="AA46" i="1"/>
  <c r="Z62" i="2" s="1"/>
  <c r="BH38" i="1"/>
  <c r="BM47" i="1" s="1"/>
  <c r="X47" i="1" s="1"/>
  <c r="W63" i="2" s="1"/>
  <c r="BG28" i="1"/>
  <c r="BP42" i="1"/>
  <c r="U42" i="1" s="1"/>
  <c r="T58" i="2" s="1"/>
  <c r="BG29" i="1"/>
  <c r="BM46" i="1"/>
  <c r="X46" i="1" s="1"/>
  <c r="W62" i="2" s="1"/>
  <c r="AD42" i="1"/>
  <c r="AC58" i="2"/>
  <c r="AD45" i="1"/>
  <c r="AC61" i="2"/>
  <c r="BH37" i="1"/>
  <c r="BG34" i="1"/>
  <c r="BQ46" i="1"/>
  <c r="BP47" i="1"/>
  <c r="U47" i="1" s="1"/>
  <c r="T63" i="2" s="1"/>
  <c r="BP44" i="1"/>
  <c r="BM42" i="1"/>
  <c r="X42" i="1" s="1"/>
  <c r="W58" i="2" s="1"/>
  <c r="BM43" i="1"/>
  <c r="X43" i="1" s="1"/>
  <c r="W59" i="2" s="1"/>
  <c r="BQ43" i="1"/>
  <c r="BP46" i="1"/>
  <c r="U46" i="1" s="1"/>
  <c r="T62" i="2" s="1"/>
  <c r="BQ47" i="1"/>
  <c r="BQ44" i="1"/>
  <c r="AF44" i="1" s="1"/>
  <c r="AE60" i="2" s="1"/>
  <c r="BQ42" i="1"/>
  <c r="AD46" i="1"/>
  <c r="AC62" i="2" s="1"/>
  <c r="AA47" i="1"/>
  <c r="Z63" i="2" s="1"/>
  <c r="BP43" i="1"/>
  <c r="U43" i="1" s="1"/>
  <c r="T59" i="2" s="1"/>
  <c r="BQ45" i="1"/>
  <c r="BP45" i="1"/>
  <c r="U45" i="1" s="1"/>
  <c r="T61" i="2" s="1"/>
  <c r="BM45" i="1"/>
  <c r="X45" i="1" s="1"/>
  <c r="W61" i="2" s="1"/>
  <c r="U44" i="1"/>
  <c r="T60" i="2"/>
  <c r="AF46" i="1"/>
  <c r="AE62" i="2"/>
  <c r="AF47" i="1"/>
  <c r="AE63" i="2"/>
  <c r="AF42" i="1"/>
  <c r="AE58" i="2"/>
  <c r="AF43" i="1"/>
  <c r="AE59" i="2"/>
  <c r="AF45" i="1"/>
  <c r="AE61" i="2"/>
  <c r="C42" i="2" l="1"/>
  <c r="D27" i="1"/>
  <c r="C43" i="2" l="1"/>
  <c r="D28" i="1"/>
  <c r="C44" i="2" l="1"/>
  <c r="D29" i="1"/>
  <c r="C45" i="2" l="1"/>
  <c r="D30" i="1"/>
  <c r="C46" i="2" l="1"/>
  <c r="D31" i="1"/>
  <c r="C47" i="2" l="1"/>
  <c r="D32" i="1"/>
  <c r="C48" i="2" l="1"/>
  <c r="D33" i="1"/>
  <c r="C49" i="2" l="1"/>
  <c r="D34" i="1"/>
  <c r="C50" i="2" l="1"/>
  <c r="D35" i="1"/>
  <c r="C51" i="2" l="1"/>
  <c r="D36" i="1"/>
  <c r="C52" i="2" l="1"/>
  <c r="D37" i="1"/>
  <c r="C53" i="2" l="1"/>
  <c r="D38" i="1"/>
  <c r="C54" i="2" l="1"/>
  <c r="D39" i="1"/>
  <c r="C55" i="2" s="1"/>
</calcChain>
</file>

<file path=xl/sharedStrings.xml><?xml version="1.0" encoding="utf-8"?>
<sst xmlns="http://schemas.openxmlformats.org/spreadsheetml/2006/main" count="165" uniqueCount="50">
  <si>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</si>
  <si>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</si>
  <si>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</si>
  <si>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</si>
  <si>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</si>
  <si>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</si>
  <si>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</si>
  <si>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</si>
  <si>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</si>
  <si>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</si>
  <si>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</si>
  <si>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</si>
  <si>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</si>
  <si>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</si>
  <si>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</si>
  <si>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</si>
  <si>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</si>
  <si>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</si>
  <si>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</si>
  <si>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</si>
  <si>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</si>
  <si>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</si>
  <si>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</si>
  <si>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</si>
  <si>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</si>
  <si>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</si>
  <si>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</si>
  <si>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</si>
  <si>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</si>
  <si>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</si>
  <si>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</si>
  <si>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</si>
  <si>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</si>
  <si>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</si>
  <si>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</si>
  <si>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</si>
  <si>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</si>
  <si>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</si>
  <si>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</si>
  <si>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Neumarkt</t>
  </si>
  <si>
    <t>TSV Eiche Neumarkt</t>
  </si>
  <si>
    <t>Futsal - Cup</t>
  </si>
  <si>
    <t>Thomas Schroll Halle</t>
  </si>
  <si>
    <t>TSV Neumarkt 1</t>
  </si>
  <si>
    <t>TSV Neumarkt 2</t>
  </si>
  <si>
    <t>U 14 Bewerb</t>
  </si>
  <si>
    <t>SG Murau / Schöder</t>
  </si>
  <si>
    <t>SV Scheifling</t>
  </si>
  <si>
    <t>TUS St. Peter 1</t>
  </si>
  <si>
    <t>TUS St. Peter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</si>
</sst>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:mm"/>
    <numFmt numFmtId="166" formatCode="d/m/yyyy;@"/>
  </numFmts>
  <fonts count="18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165" fontId="16" fillId="0" borderId="0" xfId="0" applyNumberFormat="1" applyFont="1" applyProtection="1">
      <protection hidden="1"/>
    </xf>
    <xf numFmtId="0" fontId="11" fillId="0" borderId="3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164" fontId="8" fillId="0" borderId="0" xfId="0" applyNumberFormat="1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11" fillId="0" borderId="7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8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11" fillId="0" borderId="9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9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9" fillId="0" borderId="12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164" fontId="16" fillId="0" borderId="29" xfId="0" applyNumberFormat="1" applyFont="1" applyBorder="1" applyAlignment="1" applyProtection="1">
      <alignment horizontal="center"/>
      <protection locked="0" hidden="1"/>
    </xf>
    <xf numFmtId="164" fontId="16" fillId="0" borderId="6" xfId="0" applyNumberFormat="1" applyFont="1" applyBorder="1" applyAlignment="1" applyProtection="1">
      <alignment horizontal="center"/>
      <protection locked="0" hidden="1"/>
    </xf>
    <xf numFmtId="164" fontId="16" fillId="0" borderId="34" xfId="0" applyNumberFormat="1" applyFont="1" applyBorder="1" applyAlignment="1" applyProtection="1">
      <alignment horizontal="center"/>
      <protection locked="0" hidden="1"/>
    </xf>
    <xf numFmtId="164" fontId="16" fillId="0" borderId="13" xfId="0" applyNumberFormat="1" applyFont="1" applyFill="1" applyBorder="1" applyAlignment="1" applyProtection="1">
      <alignment horizontal="center"/>
      <protection locked="0" hidden="1"/>
    </xf>
    <xf numFmtId="164" fontId="16" fillId="0" borderId="7" xfId="0" applyNumberFormat="1" applyFont="1" applyFill="1" applyBorder="1" applyAlignment="1" applyProtection="1">
      <alignment horizontal="center"/>
      <protection locked="0" hidden="1"/>
    </xf>
    <xf numFmtId="164" fontId="16" fillId="0" borderId="16" xfId="0" applyNumberFormat="1" applyFont="1" applyFill="1" applyBorder="1" applyAlignment="1" applyProtection="1">
      <alignment horizontal="center"/>
      <protection locked="0" hidden="1"/>
    </xf>
    <xf numFmtId="164" fontId="16" fillId="0" borderId="31" xfId="0" applyNumberFormat="1" applyFont="1" applyBorder="1" applyAlignment="1" applyProtection="1">
      <alignment horizontal="center"/>
      <protection locked="0" hidden="1"/>
    </xf>
    <xf numFmtId="164" fontId="16" fillId="0" borderId="5" xfId="0" applyNumberFormat="1" applyFont="1" applyBorder="1" applyAlignment="1" applyProtection="1">
      <alignment horizontal="center"/>
      <protection locked="0" hidden="1"/>
    </xf>
    <xf numFmtId="164" fontId="16" fillId="0" borderId="35" xfId="0" applyNumberFormat="1" applyFont="1" applyBorder="1" applyAlignment="1" applyProtection="1">
      <alignment horizontal="center"/>
      <protection locked="0" hidden="1"/>
    </xf>
    <xf numFmtId="164" fontId="16" fillId="0" borderId="29" xfId="0" applyNumberFormat="1" applyFont="1" applyFill="1" applyBorder="1" applyAlignment="1" applyProtection="1">
      <alignment horizontal="center"/>
      <protection locked="0" hidden="1"/>
    </xf>
    <xf numFmtId="164" fontId="16" fillId="0" borderId="6" xfId="0" applyNumberFormat="1" applyFont="1" applyFill="1" applyBorder="1" applyAlignment="1" applyProtection="1">
      <alignment horizontal="center"/>
      <protection locked="0" hidden="1"/>
    </xf>
    <xf numFmtId="164" fontId="16" fillId="0" borderId="34" xfId="0" applyNumberFormat="1" applyFont="1" applyFill="1" applyBorder="1" applyAlignment="1" applyProtection="1">
      <alignment horizontal="center"/>
      <protection locked="0" hidden="1"/>
    </xf>
    <xf numFmtId="164" fontId="16" fillId="0" borderId="13" xfId="0" applyNumberFormat="1" applyFont="1" applyBorder="1" applyAlignment="1" applyProtection="1">
      <alignment horizontal="center"/>
      <protection locked="0" hidden="1"/>
    </xf>
    <xf numFmtId="164" fontId="16" fillId="0" borderId="7" xfId="0" applyNumberFormat="1" applyFont="1" applyBorder="1" applyAlignment="1" applyProtection="1">
      <alignment horizontal="center"/>
      <protection locked="0" hidden="1"/>
    </xf>
    <xf numFmtId="164" fontId="16" fillId="0" borderId="16" xfId="0" applyNumberFormat="1" applyFont="1" applyBorder="1" applyAlignment="1" applyProtection="1">
      <alignment horizontal="center"/>
      <protection locked="0"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2" fillId="0" borderId="15" xfId="0" applyFont="1" applyBorder="1" applyAlignment="1" applyProtection="1">
      <alignment horizontal="left"/>
      <protection hidden="1"/>
    </xf>
    <xf numFmtId="0" fontId="12" fillId="0" borderId="7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37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32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34" xfId="0" applyFont="1" applyBorder="1" applyAlignment="1" applyProtection="1">
      <alignment horizontal="center"/>
      <protection locked="0" hidden="1"/>
    </xf>
    <xf numFmtId="0" fontId="1" fillId="0" borderId="35" xfId="0" applyFont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18" xfId="0" applyFont="1" applyBorder="1" applyAlignment="1" applyProtection="1">
      <alignment horizontal="center"/>
      <protection locked="0" hidden="1"/>
    </xf>
    <xf numFmtId="0" fontId="5" fillId="0" borderId="22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0" fontId="4" fillId="0" borderId="22" xfId="0" applyFont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6" fillId="0" borderId="22" xfId="0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horizontal="center"/>
      <protection locked="0"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locked="0" hidden="1"/>
    </xf>
    <xf numFmtId="0" fontId="2" fillId="0" borderId="20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37" xfId="0" applyFont="1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2" fillId="0" borderId="17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18" xfId="0" applyFont="1" applyBorder="1" applyAlignment="1" applyProtection="1">
      <alignment horizontal="center"/>
      <protection locked="0" hidden="1"/>
    </xf>
    <xf numFmtId="164" fontId="2" fillId="0" borderId="22" xfId="0" applyNumberFormat="1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166" fontId="2" fillId="0" borderId="19" xfId="0" applyNumberFormat="1" applyFont="1" applyBorder="1" applyAlignment="1" applyProtection="1">
      <alignment horizontal="center"/>
      <protection locked="0" hidden="1"/>
    </xf>
    <xf numFmtId="166" fontId="0" fillId="0" borderId="19" xfId="0" applyNumberFormat="1" applyBorder="1" applyAlignment="1" applyProtection="1">
      <protection locked="0" hidden="1"/>
    </xf>
    <xf numFmtId="0" fontId="17" fillId="0" borderId="23" xfId="0" applyFont="1" applyBorder="1" applyAlignment="1" applyProtection="1">
      <alignment horizontal="center"/>
      <protection hidden="1"/>
    </xf>
    <xf numFmtId="0" fontId="17" fillId="0" borderId="24" xfId="0" applyFont="1" applyBorder="1" applyAlignment="1" applyProtection="1">
      <alignment horizontal="center"/>
      <protection hidden="1"/>
    </xf>
    <xf numFmtId="0" fontId="17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164" fontId="16" fillId="0" borderId="20" xfId="0" applyNumberFormat="1" applyFont="1" applyBorder="1" applyAlignment="1" applyProtection="1">
      <alignment horizontal="center"/>
      <protection locked="0" hidden="1"/>
    </xf>
    <xf numFmtId="164" fontId="16" fillId="0" borderId="3" xfId="0" applyNumberFormat="1" applyFont="1" applyBorder="1" applyAlignment="1" applyProtection="1">
      <alignment horizontal="center"/>
      <protection locked="0" hidden="1"/>
    </xf>
    <xf numFmtId="164" fontId="16" fillId="0" borderId="37" xfId="0" applyNumberFormat="1" applyFont="1" applyBorder="1" applyAlignment="1" applyProtection="1">
      <alignment horizontal="center"/>
      <protection locked="0" hidden="1"/>
    </xf>
    <xf numFmtId="164" fontId="16" fillId="0" borderId="17" xfId="0" applyNumberFormat="1" applyFont="1" applyFill="1" applyBorder="1" applyAlignment="1" applyProtection="1">
      <alignment horizontal="center"/>
      <protection locked="0" hidden="1"/>
    </xf>
    <xf numFmtId="164" fontId="16" fillId="0" borderId="4" xfId="0" applyNumberFormat="1" applyFont="1" applyFill="1" applyBorder="1" applyAlignment="1" applyProtection="1">
      <alignment horizontal="center"/>
      <protection locked="0" hidden="1"/>
    </xf>
    <xf numFmtId="164" fontId="16" fillId="0" borderId="18" xfId="0" applyNumberFormat="1" applyFont="1" applyFill="1" applyBorder="1" applyAlignment="1" applyProtection="1">
      <alignment horizontal="center"/>
      <protection locked="0" hidden="1"/>
    </xf>
    <xf numFmtId="164" fontId="16" fillId="0" borderId="31" xfId="0" applyNumberFormat="1" applyFont="1" applyFill="1" applyBorder="1" applyAlignment="1" applyProtection="1">
      <alignment horizontal="center"/>
      <protection locked="0" hidden="1"/>
    </xf>
    <xf numFmtId="164" fontId="16" fillId="0" borderId="5" xfId="0" applyNumberFormat="1" applyFont="1" applyFill="1" applyBorder="1" applyAlignment="1" applyProtection="1">
      <alignment horizontal="center"/>
      <protection locked="0" hidden="1"/>
    </xf>
    <xf numFmtId="164" fontId="16" fillId="0" borderId="35" xfId="0" applyNumberFormat="1" applyFont="1" applyFill="1" applyBorder="1" applyAlignment="1" applyProtection="1">
      <alignment horizontal="center"/>
      <protection locked="0"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left"/>
      <protection locked="0" hidden="1"/>
    </xf>
    <xf numFmtId="0" fontId="1" fillId="0" borderId="7" xfId="0" applyFont="1" applyBorder="1" applyAlignment="1" applyProtection="1">
      <alignment horizontal="left"/>
      <protection locked="0" hidden="1"/>
    </xf>
    <xf numFmtId="0" fontId="1" fillId="0" borderId="16" xfId="0" applyFont="1" applyBorder="1" applyAlignment="1" applyProtection="1">
      <alignment horizontal="left"/>
      <protection locked="0" hidden="1"/>
    </xf>
    <xf numFmtId="0" fontId="0" fillId="0" borderId="4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" fillId="0" borderId="18" xfId="0" applyFont="1" applyBorder="1" applyAlignment="1" applyProtection="1">
      <alignment horizontal="left"/>
      <protection locked="0" hidden="1"/>
    </xf>
    <xf numFmtId="0" fontId="10" fillId="3" borderId="43" xfId="0" applyFont="1" applyFill="1" applyBorder="1" applyAlignment="1" applyProtection="1">
      <alignment horizontal="center"/>
      <protection hidden="1"/>
    </xf>
    <xf numFmtId="0" fontId="10" fillId="3" borderId="41" xfId="0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left"/>
      <protection hidden="1"/>
    </xf>
    <xf numFmtId="0" fontId="12" fillId="0" borderId="30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0" fontId="12" fillId="0" borderId="33" xfId="0" applyFont="1" applyBorder="1" applyAlignment="1" applyProtection="1">
      <alignment horizontal="left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2" fillId="0" borderId="32" xfId="0" applyFont="1" applyBorder="1" applyAlignment="1" applyProtection="1">
      <alignment horizontal="left"/>
      <protection hidden="1"/>
    </xf>
    <xf numFmtId="0" fontId="10" fillId="3" borderId="40" xfId="0" applyFont="1" applyFill="1" applyBorder="1" applyAlignment="1" applyProtection="1">
      <alignment horizontal="center"/>
      <protection hidden="1"/>
    </xf>
    <xf numFmtId="0" fontId="10" fillId="3" borderId="42" xfId="0" applyFont="1" applyFill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1" fillId="0" borderId="39" xfId="0" applyFont="1" applyBorder="1" applyAlignment="1" applyProtection="1">
      <alignment horizontal="center"/>
      <protection locked="0" hidden="1"/>
    </xf>
    <xf numFmtId="164" fontId="8" fillId="0" borderId="32" xfId="0" applyNumberFormat="1" applyFont="1" applyBorder="1" applyAlignment="1" applyProtection="1">
      <alignment horizontal="center"/>
      <protection hidden="1"/>
    </xf>
    <xf numFmtId="164" fontId="8" fillId="0" borderId="6" xfId="0" applyNumberFormat="1" applyFont="1" applyBorder="1" applyAlignment="1" applyProtection="1">
      <alignment horizontal="center"/>
      <protection hidden="1"/>
    </xf>
    <xf numFmtId="164" fontId="8" fillId="0" borderId="30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/>
      <protection hidden="1"/>
    </xf>
    <xf numFmtId="0" fontId="12" fillId="0" borderId="36" xfId="0" applyFont="1" applyBorder="1" applyAlignment="1" applyProtection="1">
      <alignment horizontal="left"/>
      <protection hidden="1"/>
    </xf>
    <xf numFmtId="0" fontId="12" fillId="0" borderId="28" xfId="0" applyFont="1" applyBorder="1" applyAlignment="1" applyProtection="1">
      <alignment horizontal="left"/>
      <protection hidden="1"/>
    </xf>
    <xf numFmtId="164" fontId="8" fillId="0" borderId="33" xfId="0" applyNumberFormat="1" applyFont="1" applyBorder="1" applyAlignment="1" applyProtection="1">
      <alignment horizontal="center"/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164" fontId="8" fillId="0" borderId="28" xfId="0" applyNumberFormat="1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2" fillId="0" borderId="3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35" xfId="0" applyFont="1" applyBorder="1" applyAlignment="1" applyProtection="1">
      <alignment horizontal="left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37" xfId="0" applyFont="1" applyBorder="1" applyAlignment="1" applyProtection="1">
      <alignment horizontal="left"/>
      <protection locked="0" hidden="1"/>
    </xf>
    <xf numFmtId="0" fontId="1" fillId="0" borderId="37" xfId="0" applyFont="1" applyBorder="1" applyAlignment="1" applyProtection="1">
      <alignment horizontal="center"/>
      <protection locked="0" hidden="1"/>
    </xf>
    <xf numFmtId="0" fontId="0" fillId="0" borderId="15" xfId="0" applyFont="1" applyBorder="1" applyAlignment="1" applyProtection="1">
      <alignment horizontal="left"/>
      <protection locked="0" hidden="1"/>
    </xf>
    <xf numFmtId="0" fontId="1" fillId="0" borderId="21" xfId="0" applyFont="1" applyBorder="1" applyAlignment="1" applyProtection="1">
      <alignment horizontal="center"/>
      <protection hidden="1"/>
    </xf>
    <xf numFmtId="164" fontId="8" fillId="0" borderId="38" xfId="0" applyNumberFormat="1" applyFont="1" applyBorder="1" applyAlignment="1" applyProtection="1">
      <alignment horizontal="center"/>
      <protection hidden="1"/>
    </xf>
    <xf numFmtId="164" fontId="8" fillId="0" borderId="3" xfId="0" applyNumberFormat="1" applyFont="1" applyBorder="1" applyAlignment="1" applyProtection="1">
      <alignment horizontal="center"/>
      <protection hidden="1"/>
    </xf>
    <xf numFmtId="164" fontId="8" fillId="0" borderId="21" xfId="0" applyNumberFormat="1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64" fontId="8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left"/>
      <protection hidden="1"/>
    </xf>
    <xf numFmtId="164" fontId="16" fillId="0" borderId="48" xfId="0" applyNumberFormat="1" applyFont="1" applyBorder="1" applyAlignment="1" applyProtection="1">
      <alignment horizontal="center"/>
      <protection hidden="1"/>
    </xf>
    <xf numFmtId="164" fontId="16" fillId="0" borderId="10" xfId="0" applyNumberFormat="1" applyFont="1" applyBorder="1" applyAlignment="1" applyProtection="1">
      <alignment horizontal="center"/>
      <protection hidden="1"/>
    </xf>
    <xf numFmtId="164" fontId="16" fillId="0" borderId="49" xfId="0" applyNumberFormat="1" applyFont="1" applyBorder="1" applyAlignment="1" applyProtection="1">
      <alignment horizontal="center"/>
      <protection hidden="1"/>
    </xf>
    <xf numFmtId="164" fontId="8" fillId="0" borderId="8" xfId="0" applyNumberFormat="1" applyFont="1" applyBorder="1" applyAlignment="1" applyProtection="1">
      <alignment horizontal="center"/>
      <protection hidden="1"/>
    </xf>
    <xf numFmtId="164" fontId="16" fillId="0" borderId="45" xfId="0" applyNumberFormat="1" applyFont="1" applyBorder="1" applyAlignment="1" applyProtection="1">
      <alignment horizontal="center"/>
      <protection hidden="1"/>
    </xf>
    <xf numFmtId="164" fontId="16" fillId="0" borderId="9" xfId="0" applyNumberFormat="1" applyFont="1" applyBorder="1" applyAlignment="1" applyProtection="1">
      <alignment horizontal="center"/>
      <protection hidden="1"/>
    </xf>
    <xf numFmtId="164" fontId="16" fillId="0" borderId="46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4" fontId="8" fillId="0" borderId="1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 horizontal="left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2" fillId="0" borderId="8" xfId="0" applyFont="1" applyBorder="1" applyAlignment="1" applyProtection="1">
      <alignment horizontal="left"/>
      <protection hidden="1"/>
    </xf>
    <xf numFmtId="164" fontId="16" fillId="0" borderId="53" xfId="0" applyNumberFormat="1" applyFont="1" applyBorder="1" applyAlignment="1" applyProtection="1">
      <alignment horizontal="center"/>
      <protection hidden="1"/>
    </xf>
    <xf numFmtId="164" fontId="16" fillId="0" borderId="11" xfId="0" applyNumberFormat="1" applyFont="1" applyBorder="1" applyAlignment="1" applyProtection="1">
      <alignment horizontal="center"/>
      <protection hidden="1"/>
    </xf>
    <xf numFmtId="164" fontId="16" fillId="0" borderId="54" xfId="0" applyNumberFormat="1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164" fontId="16" fillId="0" borderId="47" xfId="0" applyNumberFormat="1" applyFont="1" applyBorder="1" applyAlignment="1" applyProtection="1">
      <alignment horizontal="center"/>
      <protection hidden="1"/>
    </xf>
    <xf numFmtId="164" fontId="16" fillId="0" borderId="8" xfId="0" applyNumberFormat="1" applyFont="1" applyBorder="1" applyAlignment="1" applyProtection="1">
      <alignment horizontal="center"/>
      <protection hidden="1"/>
    </xf>
    <xf numFmtId="164" fontId="16" fillId="0" borderId="44" xfId="0" applyNumberFormat="1" applyFont="1" applyBorder="1" applyAlignment="1" applyProtection="1">
      <alignment horizontal="center"/>
      <protection hidden="1"/>
    </xf>
    <xf numFmtId="0" fontId="10" fillId="0" borderId="5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10" fillId="0" borderId="52" xfId="0" applyFont="1" applyBorder="1" applyAlignment="1" applyProtection="1">
      <alignment horizontal="center"/>
      <protection hidden="1"/>
    </xf>
    <xf numFmtId="164" fontId="8" fillId="0" borderId="12" xfId="0" applyNumberFormat="1" applyFont="1" applyBorder="1" applyAlignment="1" applyProtection="1">
      <alignment horizontal="center"/>
      <protection hidden="1"/>
    </xf>
    <xf numFmtId="0" fontId="10" fillId="3" borderId="56" xfId="0" applyFont="1" applyFill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" fillId="0" borderId="44" xfId="0" applyFont="1" applyBorder="1" applyAlignment="1" applyProtection="1">
      <alignment horizontal="left"/>
      <protection hidden="1"/>
    </xf>
    <xf numFmtId="0" fontId="9" fillId="0" borderId="48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" fillId="0" borderId="49" xfId="0" applyFont="1" applyBorder="1" applyAlignment="1" applyProtection="1">
      <alignment horizontal="left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" fillId="0" borderId="46" xfId="0" applyFont="1" applyBorder="1" applyAlignment="1" applyProtection="1">
      <alignment horizontal="left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166" fontId="2" fillId="0" borderId="19" xfId="0" applyNumberFormat="1" applyFont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protection hidden="1"/>
    </xf>
    <xf numFmtId="164" fontId="2" fillId="0" borderId="22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40</xdr:row>
          <xdr:rowOff>9525</xdr:rowOff>
        </xdr:from>
        <xdr:to>
          <xdr:col>53</xdr:col>
          <xdr:colOff>104775</xdr:colOff>
          <xdr:row>41</xdr:row>
          <xdr:rowOff>76200</xdr:rowOff>
        </xdr:to>
        <xdr:sp macro="" textlink="">
          <xdr:nvSpPr>
            <xdr:cNvPr id="1025" name="Sortiere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42</xdr:row>
          <xdr:rowOff>9525</xdr:rowOff>
        </xdr:from>
        <xdr:to>
          <xdr:col>53</xdr:col>
          <xdr:colOff>104775</xdr:colOff>
          <xdr:row>43</xdr:row>
          <xdr:rowOff>85725</xdr:rowOff>
        </xdr:to>
        <xdr:sp macro="" textlink="">
          <xdr:nvSpPr>
            <xdr:cNvPr id="1041" name="Drucken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CE79"/>
  <sheetViews>
    <sheetView tabSelected="1" topLeftCell="A7" zoomScaleNormal="100" workbookViewId="0">
      <selection activeCell="AI21" sqref="AI21"/>
    </sheetView>
  </sheetViews>
  <sheetFormatPr baseColWidth="10" defaultColWidth="1.7109375" defaultRowHeight="18" x14ac:dyDescent="0.25"/>
  <cols>
    <col min="1" max="57" width="1.7109375" style="1" customWidth="1"/>
    <col min="58" max="58" width="4.7109375" style="1" hidden="1" customWidth="1"/>
    <col min="59" max="60" width="5.8554687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/>
  </cols>
  <sheetData>
    <row r="1" spans="2:83" ht="18.75" thickBot="1" x14ac:dyDescent="0.3"/>
    <row r="2" spans="2:83" s="3" customFormat="1" ht="30.75" thickBot="1" x14ac:dyDescent="0.45">
      <c r="E2" s="87" t="s">
        <v>40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2:83" ht="18.75" thickBot="1" x14ac:dyDescent="0.3"/>
    <row r="4" spans="2:83" s="3" customFormat="1" ht="30.75" thickBot="1" x14ac:dyDescent="0.45">
      <c r="E4" s="90" t="s">
        <v>41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2:83" ht="18.75" thickBot="1" x14ac:dyDescent="0.3">
      <c r="CE5" s="4"/>
    </row>
    <row r="6" spans="2:83" s="5" customFormat="1" ht="24" thickBot="1" x14ac:dyDescent="0.4">
      <c r="E6" s="93" t="s">
        <v>45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2:83" ht="18.75" thickBot="1" x14ac:dyDescent="0.3"/>
    <row r="8" spans="2:83" ht="23.25" x14ac:dyDescent="0.35">
      <c r="E8" s="117" t="s">
        <v>28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Q8" s="103" t="s">
        <v>42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5"/>
    </row>
    <row r="9" spans="2:83" x14ac:dyDescent="0.25"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06" t="s">
        <v>39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</row>
    <row r="10" spans="2:83" s="6" customFormat="1" ht="18.75" thickBot="1" x14ac:dyDescent="0.3"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2:83" ht="18.75" thickBot="1" x14ac:dyDescent="0.3"/>
    <row r="12" spans="2:83" ht="18.75" thickBot="1" x14ac:dyDescent="0.3">
      <c r="E12" s="126" t="s">
        <v>27</v>
      </c>
      <c r="F12" s="127"/>
      <c r="G12" s="127"/>
      <c r="H12" s="127"/>
      <c r="I12" s="127"/>
      <c r="J12" s="127"/>
      <c r="K12" s="127"/>
      <c r="L12" s="115">
        <v>43798</v>
      </c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2"/>
      <c r="Z12" s="2"/>
      <c r="AA12" s="2"/>
      <c r="AB12" s="2"/>
      <c r="AC12" s="2"/>
      <c r="AD12" s="99" t="s">
        <v>17</v>
      </c>
      <c r="AE12" s="100"/>
      <c r="AF12" s="100"/>
      <c r="AG12" s="100"/>
      <c r="AH12" s="100"/>
      <c r="AI12" s="101"/>
      <c r="AJ12" s="112">
        <v>0.70833333333333337</v>
      </c>
      <c r="AK12" s="113"/>
      <c r="AL12" s="113"/>
      <c r="AM12" s="113"/>
      <c r="AN12" s="113"/>
      <c r="AO12" s="113"/>
      <c r="AP12" s="113"/>
      <c r="AQ12" s="11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83" ht="18.75" thickBot="1" x14ac:dyDescent="0.3"/>
    <row r="14" spans="2:83" ht="18.75" thickBot="1" x14ac:dyDescent="0.3">
      <c r="E14" s="99" t="s">
        <v>18</v>
      </c>
      <c r="F14" s="100"/>
      <c r="G14" s="100"/>
      <c r="H14" s="100"/>
      <c r="I14" s="100"/>
      <c r="J14" s="100"/>
      <c r="K14" s="101"/>
      <c r="L14" s="130">
        <v>1</v>
      </c>
      <c r="M14" s="130"/>
      <c r="N14" s="131" t="s">
        <v>21</v>
      </c>
      <c r="O14" s="131"/>
      <c r="P14" s="102">
        <v>13</v>
      </c>
      <c r="Q14" s="102"/>
      <c r="R14" s="102"/>
      <c r="S14" s="102"/>
      <c r="T14" s="128" t="s">
        <v>20</v>
      </c>
      <c r="U14" s="128"/>
      <c r="V14" s="128"/>
      <c r="W14" s="128"/>
      <c r="X14" s="129"/>
      <c r="AD14" s="99" t="s">
        <v>19</v>
      </c>
      <c r="AE14" s="100"/>
      <c r="AF14" s="100"/>
      <c r="AG14" s="100"/>
      <c r="AH14" s="100"/>
      <c r="AI14" s="101"/>
      <c r="AJ14" s="102">
        <v>2</v>
      </c>
      <c r="AK14" s="102"/>
      <c r="AL14" s="102"/>
      <c r="AM14" s="102"/>
      <c r="AN14" s="8" t="s">
        <v>20</v>
      </c>
      <c r="AO14" s="8"/>
      <c r="AP14" s="8"/>
      <c r="AQ14" s="9"/>
      <c r="BA14" s="2">
        <f>L14*P14</f>
        <v>13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1.0416666666666666E-2</v>
      </c>
      <c r="BO14" s="1"/>
      <c r="BP14" s="10">
        <f>P14/1440</f>
        <v>9.0277777777777769E-3</v>
      </c>
      <c r="BQ14" s="10">
        <f>AJ14/1440</f>
        <v>1.3888888888888889E-3</v>
      </c>
      <c r="BR14" s="1"/>
      <c r="BS14" s="1"/>
      <c r="BT14" s="1"/>
      <c r="BU14" s="1"/>
      <c r="BV14" s="1"/>
      <c r="BW14" s="1"/>
      <c r="BX14" s="1"/>
    </row>
    <row r="15" spans="2:83" ht="18.75" thickBot="1" x14ac:dyDescent="0.3"/>
    <row r="16" spans="2:83" ht="18.75" thickBot="1" x14ac:dyDescent="0.3">
      <c r="B16" s="96" t="s">
        <v>35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76" x14ac:dyDescent="0.25">
      <c r="B17" s="200" t="s">
        <v>1</v>
      </c>
      <c r="C17" s="201"/>
      <c r="D17" s="202" t="s">
        <v>43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76" x14ac:dyDescent="0.25">
      <c r="B18" s="147" t="s">
        <v>2</v>
      </c>
      <c r="C18" s="148"/>
      <c r="D18" s="151" t="s">
        <v>44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76" x14ac:dyDescent="0.25">
      <c r="B19" s="147" t="s">
        <v>3</v>
      </c>
      <c r="C19" s="148"/>
      <c r="D19" s="206" t="s">
        <v>46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3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76" x14ac:dyDescent="0.25">
      <c r="B20" s="147" t="s">
        <v>4</v>
      </c>
      <c r="C20" s="148"/>
      <c r="D20" s="206" t="s">
        <v>48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3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76" x14ac:dyDescent="0.25">
      <c r="B21" s="147" t="s">
        <v>25</v>
      </c>
      <c r="C21" s="148"/>
      <c r="D21" s="151" t="s">
        <v>49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76" ht="18.75" thickBot="1" x14ac:dyDescent="0.3">
      <c r="B22" s="149" t="s">
        <v>26</v>
      </c>
      <c r="C22" s="150"/>
      <c r="D22" s="154" t="s">
        <v>47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2:76" ht="18.75" thickBot="1" x14ac:dyDescent="0.3"/>
    <row r="24" spans="2:76" ht="18.75" thickBot="1" x14ac:dyDescent="0.3">
      <c r="B24" s="157" t="s">
        <v>5</v>
      </c>
      <c r="C24" s="158"/>
      <c r="D24" s="158" t="s">
        <v>0</v>
      </c>
      <c r="E24" s="158"/>
      <c r="F24" s="158"/>
      <c r="G24" s="158"/>
      <c r="H24" s="158"/>
      <c r="I24" s="158" t="s">
        <v>36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65" t="s">
        <v>6</v>
      </c>
      <c r="AS24" s="158"/>
      <c r="AT24" s="158"/>
      <c r="AU24" s="158"/>
      <c r="AV24" s="166"/>
      <c r="AW24" s="132" t="s">
        <v>38</v>
      </c>
      <c r="AX24" s="133"/>
      <c r="AY24" s="133"/>
      <c r="AZ24" s="133"/>
      <c r="BA24" s="134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x14ac:dyDescent="0.25">
      <c r="B25" s="189">
        <v>1</v>
      </c>
      <c r="C25" s="207"/>
      <c r="D25" s="208">
        <f>IF((AW25=""), AJ12, AW25)</f>
        <v>0.70833333333333337</v>
      </c>
      <c r="E25" s="209"/>
      <c r="F25" s="209"/>
      <c r="G25" s="209"/>
      <c r="H25" s="210"/>
      <c r="I25" s="68" t="str">
        <f>D17</f>
        <v>TSV Neumarkt 1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11" t="s">
        <v>8</v>
      </c>
      <c r="AA25" s="211" t="str">
        <f>D18</f>
        <v>TSV Neumarkt 2</v>
      </c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2"/>
      <c r="AR25" s="167"/>
      <c r="AS25" s="168"/>
      <c r="AT25" s="12" t="s">
        <v>7</v>
      </c>
      <c r="AU25" s="168"/>
      <c r="AV25" s="205"/>
      <c r="AW25" s="135"/>
      <c r="AX25" s="136"/>
      <c r="AY25" s="136"/>
      <c r="AZ25" s="136"/>
      <c r="BA25" s="137"/>
      <c r="BF25" s="2">
        <f>AR25-AU25</f>
        <v>0</v>
      </c>
      <c r="BG25" s="2">
        <f>IF((OR(AR25="",AU25="")), 0, IF(BF25 &lt; 0, 0)+IF(BF25 = 0,1)+IF(BF25 &gt; 0,3))</f>
        <v>0</v>
      </c>
      <c r="BH25" s="2">
        <f>IF((OR(AR25="",AU25="")), 0, IF(BF25 &lt; 0, 3)+IF(BF25 = 0,1)+IF(BF25 &gt; 0,0))</f>
        <v>0</v>
      </c>
      <c r="BI25" s="2">
        <f>IF((OR(AR25="",AU25="")), 0, 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x14ac:dyDescent="0.25">
      <c r="B26" s="144">
        <v>2</v>
      </c>
      <c r="C26" s="185"/>
      <c r="D26" s="171">
        <f>IF((AW26=""), D25+BN14, AW26)</f>
        <v>0.71875</v>
      </c>
      <c r="E26" s="172"/>
      <c r="F26" s="172"/>
      <c r="G26" s="172"/>
      <c r="H26" s="173"/>
      <c r="I26" s="70" t="str">
        <f>D19</f>
        <v>SG Murau / Schöder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36" t="s">
        <v>8</v>
      </c>
      <c r="AA26" s="71" t="str">
        <f>D20</f>
        <v>TUS St. Peter 1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161"/>
      <c r="AR26" s="169"/>
      <c r="AS26" s="83"/>
      <c r="AT26" s="37" t="s">
        <v>7</v>
      </c>
      <c r="AU26" s="83"/>
      <c r="AV26" s="84"/>
      <c r="AW26" s="53"/>
      <c r="AX26" s="54"/>
      <c r="AY26" s="54"/>
      <c r="AZ26" s="54"/>
      <c r="BA26" s="55"/>
      <c r="BF26" s="2">
        <f t="shared" ref="BF26:BF39" si="0">AR26-AU26</f>
        <v>0</v>
      </c>
      <c r="BG26" s="2">
        <f t="shared" ref="BG26:BG39" si="1">IF((OR(AR26="",AU26="")), 0, IF(BF26 &lt; 0, 0)+IF(BF26 = 0,1)+IF(BF26 &gt; 0,3))</f>
        <v>0</v>
      </c>
      <c r="BH26" s="2">
        <f t="shared" ref="BH26:BH39" si="2">IF((OR(AR26="",AU26="")), 0, IF(BF26 &lt; 0, 3)+IF(BF26 = 0,1)+IF(BF26 &gt; 0,0))</f>
        <v>0</v>
      </c>
      <c r="BI26" s="2">
        <f t="shared" ref="BI26:BI39" si="3">IF((OR(AR26="",AU26="")), 0, 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 x14ac:dyDescent="0.3">
      <c r="B27" s="65">
        <v>3</v>
      </c>
      <c r="C27" s="184"/>
      <c r="D27" s="177">
        <f>IF((AW27=""), D26+BN14, AW27)</f>
        <v>0.72916666666666663</v>
      </c>
      <c r="E27" s="178"/>
      <c r="F27" s="178"/>
      <c r="G27" s="178"/>
      <c r="H27" s="179"/>
      <c r="I27" s="162" t="str">
        <f>D21</f>
        <v>TUS St. Peter 2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5" t="s">
        <v>8</v>
      </c>
      <c r="AA27" s="163" t="str">
        <f>D22</f>
        <v>SV Scheifling</v>
      </c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76"/>
      <c r="AR27" s="77"/>
      <c r="AS27" s="78"/>
      <c r="AT27" s="16" t="s">
        <v>7</v>
      </c>
      <c r="AU27" s="78"/>
      <c r="AV27" s="82"/>
      <c r="AW27" s="56"/>
      <c r="AX27" s="57"/>
      <c r="AY27" s="57"/>
      <c r="AZ27" s="57"/>
      <c r="BA27" s="58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x14ac:dyDescent="0.25">
      <c r="B28" s="180">
        <v>4</v>
      </c>
      <c r="C28" s="181"/>
      <c r="D28" s="171">
        <f>IF((AW28=""), D27+BN14, AW28)</f>
        <v>0.73958333333333326</v>
      </c>
      <c r="E28" s="172"/>
      <c r="F28" s="172"/>
      <c r="G28" s="172"/>
      <c r="H28" s="173"/>
      <c r="I28" s="164" t="str">
        <f>D17</f>
        <v>TSV Neumarkt 1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7" t="s">
        <v>8</v>
      </c>
      <c r="AA28" s="159" t="str">
        <f>D19</f>
        <v>SG Murau / Schöder</v>
      </c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60"/>
      <c r="AR28" s="79"/>
      <c r="AS28" s="80"/>
      <c r="AT28" s="18" t="s">
        <v>7</v>
      </c>
      <c r="AU28" s="80"/>
      <c r="AV28" s="81"/>
      <c r="AW28" s="59"/>
      <c r="AX28" s="60"/>
      <c r="AY28" s="60"/>
      <c r="AZ28" s="60"/>
      <c r="BA28" s="61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x14ac:dyDescent="0.25">
      <c r="B29" s="180">
        <v>5</v>
      </c>
      <c r="C29" s="181"/>
      <c r="D29" s="171">
        <f>IF((AW29=""), D28+BN14, AW29)</f>
        <v>0.74999999999999989</v>
      </c>
      <c r="E29" s="172"/>
      <c r="F29" s="172"/>
      <c r="G29" s="172"/>
      <c r="H29" s="173"/>
      <c r="I29" s="164" t="str">
        <f>D18</f>
        <v>TSV Neumarkt 2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7" t="s">
        <v>8</v>
      </c>
      <c r="AA29" s="159" t="str">
        <f>D21</f>
        <v>TUS St. Peter 2</v>
      </c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60"/>
      <c r="AR29" s="79"/>
      <c r="AS29" s="80"/>
      <c r="AT29" s="18" t="s">
        <v>7</v>
      </c>
      <c r="AU29" s="80"/>
      <c r="AV29" s="81"/>
      <c r="AW29" s="50"/>
      <c r="AX29" s="51"/>
      <c r="AY29" s="51"/>
      <c r="AZ29" s="51"/>
      <c r="BA29" s="52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 x14ac:dyDescent="0.3">
      <c r="B30" s="65">
        <v>6</v>
      </c>
      <c r="C30" s="184"/>
      <c r="D30" s="177">
        <f>IF((AW30=""), D29+BN14, AW30)</f>
        <v>0.76041666666666652</v>
      </c>
      <c r="E30" s="178"/>
      <c r="F30" s="178"/>
      <c r="G30" s="178"/>
      <c r="H30" s="179"/>
      <c r="I30" s="162" t="str">
        <f>D20</f>
        <v>TUS St. Peter 1</v>
      </c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5" t="s">
        <v>8</v>
      </c>
      <c r="AA30" s="163" t="str">
        <f>D22</f>
        <v>SV Scheifling</v>
      </c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76"/>
      <c r="AR30" s="77"/>
      <c r="AS30" s="78"/>
      <c r="AT30" s="16" t="s">
        <v>7</v>
      </c>
      <c r="AU30" s="78"/>
      <c r="AV30" s="82"/>
      <c r="AW30" s="141"/>
      <c r="AX30" s="142"/>
      <c r="AY30" s="142"/>
      <c r="AZ30" s="142"/>
      <c r="BA30" s="143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x14ac:dyDescent="0.25">
      <c r="B31" s="180">
        <v>7</v>
      </c>
      <c r="C31" s="181"/>
      <c r="D31" s="171">
        <f>IF((AW31=""), D30+BN14, AW31)</f>
        <v>0.77083333333333315</v>
      </c>
      <c r="E31" s="172"/>
      <c r="F31" s="172"/>
      <c r="G31" s="172"/>
      <c r="H31" s="173"/>
      <c r="I31" s="164" t="str">
        <f>D21</f>
        <v>TUS St. Peter 2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7" t="s">
        <v>8</v>
      </c>
      <c r="AA31" s="159" t="str">
        <f>D17</f>
        <v>TSV Neumarkt 1</v>
      </c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60"/>
      <c r="AR31" s="79"/>
      <c r="AS31" s="80"/>
      <c r="AT31" s="18" t="s">
        <v>7</v>
      </c>
      <c r="AU31" s="80"/>
      <c r="AV31" s="81"/>
      <c r="AW31" s="50"/>
      <c r="AX31" s="51"/>
      <c r="AY31" s="51"/>
      <c r="AZ31" s="51"/>
      <c r="BA31" s="52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x14ac:dyDescent="0.25">
      <c r="B32" s="144">
        <v>8</v>
      </c>
      <c r="C32" s="185"/>
      <c r="D32" s="171">
        <f>IF((AW32=""), D31+BN14, AW32)</f>
        <v>0.78124999999999978</v>
      </c>
      <c r="E32" s="172"/>
      <c r="F32" s="172"/>
      <c r="G32" s="172"/>
      <c r="H32" s="173"/>
      <c r="I32" s="70" t="str">
        <f>D18</f>
        <v>TSV Neumarkt 2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36" t="s">
        <v>8</v>
      </c>
      <c r="AA32" s="71" t="str">
        <f>D20</f>
        <v>TUS St. Peter 1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161"/>
      <c r="AR32" s="169"/>
      <c r="AS32" s="83"/>
      <c r="AT32" s="37" t="s">
        <v>7</v>
      </c>
      <c r="AU32" s="83"/>
      <c r="AV32" s="84"/>
      <c r="AW32" s="53"/>
      <c r="AX32" s="54"/>
      <c r="AY32" s="54"/>
      <c r="AZ32" s="54"/>
      <c r="BA32" s="55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 x14ac:dyDescent="0.3">
      <c r="B33" s="65">
        <v>9</v>
      </c>
      <c r="C33" s="184"/>
      <c r="D33" s="177">
        <f>IF((AW33=""), D32+BN14, AW33)</f>
        <v>0.79166666666666641</v>
      </c>
      <c r="E33" s="178"/>
      <c r="F33" s="178"/>
      <c r="G33" s="178"/>
      <c r="H33" s="179"/>
      <c r="I33" s="162" t="str">
        <f>D22</f>
        <v>SV Scheifling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5" t="s">
        <v>8</v>
      </c>
      <c r="AA33" s="163" t="str">
        <f>D19</f>
        <v>SG Murau / Schöder</v>
      </c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76"/>
      <c r="AR33" s="77"/>
      <c r="AS33" s="78"/>
      <c r="AT33" s="16" t="s">
        <v>7</v>
      </c>
      <c r="AU33" s="78"/>
      <c r="AV33" s="82"/>
      <c r="AW33" s="56"/>
      <c r="AX33" s="57"/>
      <c r="AY33" s="57"/>
      <c r="AZ33" s="57"/>
      <c r="BA33" s="58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x14ac:dyDescent="0.25">
      <c r="B34" s="180">
        <v>10</v>
      </c>
      <c r="C34" s="181"/>
      <c r="D34" s="171">
        <f>IF((AW34=""), D33+BN14, AW34)</f>
        <v>0.80208333333333304</v>
      </c>
      <c r="E34" s="172"/>
      <c r="F34" s="172"/>
      <c r="G34" s="172"/>
      <c r="H34" s="173"/>
      <c r="I34" s="164" t="str">
        <f>D17</f>
        <v>TSV Neumarkt 1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7" t="s">
        <v>8</v>
      </c>
      <c r="AA34" s="159" t="str">
        <f>D20</f>
        <v>TUS St. Peter 1</v>
      </c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60"/>
      <c r="AR34" s="79"/>
      <c r="AS34" s="80"/>
      <c r="AT34" s="18" t="s">
        <v>7</v>
      </c>
      <c r="AU34" s="80"/>
      <c r="AV34" s="81"/>
      <c r="AW34" s="50"/>
      <c r="AX34" s="51"/>
      <c r="AY34" s="51"/>
      <c r="AZ34" s="51"/>
      <c r="BA34" s="52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x14ac:dyDescent="0.25">
      <c r="B35" s="144">
        <v>11</v>
      </c>
      <c r="C35" s="185"/>
      <c r="D35" s="171">
        <f>IF((AW35=""), D34+BN14, AW35)</f>
        <v>0.81249999999999967</v>
      </c>
      <c r="E35" s="172"/>
      <c r="F35" s="172"/>
      <c r="G35" s="172"/>
      <c r="H35" s="173"/>
      <c r="I35" s="70" t="str">
        <f>D22</f>
        <v>SV Scheifling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7" t="s">
        <v>8</v>
      </c>
      <c r="AA35" s="71" t="str">
        <f>D18</f>
        <v>TSV Neumarkt 2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161"/>
      <c r="AR35" s="169"/>
      <c r="AS35" s="83"/>
      <c r="AT35" s="18" t="s">
        <v>7</v>
      </c>
      <c r="AU35" s="83"/>
      <c r="AV35" s="84"/>
      <c r="AW35" s="62"/>
      <c r="AX35" s="63"/>
      <c r="AY35" s="63"/>
      <c r="AZ35" s="63"/>
      <c r="BA35" s="64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 x14ac:dyDescent="0.3">
      <c r="B36" s="65">
        <v>12</v>
      </c>
      <c r="C36" s="184"/>
      <c r="D36" s="177">
        <f>IF((AW36=""), D35+BN14, AW36)</f>
        <v>0.8229166666666663</v>
      </c>
      <c r="E36" s="178"/>
      <c r="F36" s="178"/>
      <c r="G36" s="178"/>
      <c r="H36" s="179"/>
      <c r="I36" s="162" t="str">
        <f>D19</f>
        <v>SG Murau / Schöder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5" t="s">
        <v>8</v>
      </c>
      <c r="AA36" s="163" t="str">
        <f>D21</f>
        <v>TUS St. Peter 2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76"/>
      <c r="AR36" s="77"/>
      <c r="AS36" s="78"/>
      <c r="AT36" s="16" t="s">
        <v>7</v>
      </c>
      <c r="AU36" s="78"/>
      <c r="AV36" s="82"/>
      <c r="AW36" s="56"/>
      <c r="AX36" s="57"/>
      <c r="AY36" s="57"/>
      <c r="AZ36" s="57"/>
      <c r="BA36" s="58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x14ac:dyDescent="0.25">
      <c r="B37" s="180">
        <v>13</v>
      </c>
      <c r="C37" s="181"/>
      <c r="D37" s="171">
        <f>IF((AW37=""), D36+BN14, AW37)</f>
        <v>0.83333333333333293</v>
      </c>
      <c r="E37" s="172"/>
      <c r="F37" s="172"/>
      <c r="G37" s="172"/>
      <c r="H37" s="173"/>
      <c r="I37" s="164" t="str">
        <f>D22</f>
        <v>SV Scheifling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7" t="s">
        <v>8</v>
      </c>
      <c r="AA37" s="159" t="str">
        <f>D17</f>
        <v>TSV Neumarkt 1</v>
      </c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60"/>
      <c r="AR37" s="79"/>
      <c r="AS37" s="80"/>
      <c r="AT37" s="18" t="s">
        <v>7</v>
      </c>
      <c r="AU37" s="80"/>
      <c r="AV37" s="81"/>
      <c r="AW37" s="59"/>
      <c r="AX37" s="60"/>
      <c r="AY37" s="60"/>
      <c r="AZ37" s="60"/>
      <c r="BA37" s="61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x14ac:dyDescent="0.25">
      <c r="B38" s="180">
        <v>14</v>
      </c>
      <c r="C38" s="181"/>
      <c r="D38" s="171">
        <f>IF((AW38=""), D37+BN14, AW38)</f>
        <v>0.84374999999999956</v>
      </c>
      <c r="E38" s="172"/>
      <c r="F38" s="172"/>
      <c r="G38" s="172"/>
      <c r="H38" s="173"/>
      <c r="I38" s="164" t="str">
        <f>D18</f>
        <v>TSV Neumarkt 2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7" t="s">
        <v>8</v>
      </c>
      <c r="AA38" s="159" t="str">
        <f>D19</f>
        <v>SG Murau / Schöder</v>
      </c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60"/>
      <c r="AR38" s="79"/>
      <c r="AS38" s="80"/>
      <c r="AT38" s="18" t="s">
        <v>7</v>
      </c>
      <c r="AU38" s="80"/>
      <c r="AV38" s="81"/>
      <c r="AW38" s="50"/>
      <c r="AX38" s="51"/>
      <c r="AY38" s="51"/>
      <c r="AZ38" s="51"/>
      <c r="BA38" s="52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 x14ac:dyDescent="0.3">
      <c r="B39" s="182">
        <v>15</v>
      </c>
      <c r="C39" s="183"/>
      <c r="D39" s="177">
        <f>IF((AW39=""), D38+BN14, AW39)</f>
        <v>0.85416666666666619</v>
      </c>
      <c r="E39" s="178"/>
      <c r="F39" s="178"/>
      <c r="G39" s="178"/>
      <c r="H39" s="179"/>
      <c r="I39" s="186" t="str">
        <f>D20</f>
        <v>TUS St. Peter 1</v>
      </c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3" t="s">
        <v>8</v>
      </c>
      <c r="AA39" s="174" t="str">
        <f>D21</f>
        <v>TUS St. Peter 2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5"/>
      <c r="AR39" s="170"/>
      <c r="AS39" s="85"/>
      <c r="AT39" s="14" t="s">
        <v>7</v>
      </c>
      <c r="AU39" s="85"/>
      <c r="AV39" s="86"/>
      <c r="AW39" s="138"/>
      <c r="AX39" s="139"/>
      <c r="AY39" s="139"/>
      <c r="AZ39" s="139"/>
      <c r="BA39" s="140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spans="2:76" ht="18.75" thickBot="1" x14ac:dyDescent="0.3"/>
    <row r="41" spans="2:76" ht="18.75" thickBot="1" x14ac:dyDescent="0.3">
      <c r="B41" s="193" t="s">
        <v>37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5"/>
      <c r="U41" s="193" t="s">
        <v>13</v>
      </c>
      <c r="V41" s="194"/>
      <c r="W41" s="195"/>
      <c r="X41" s="193" t="s">
        <v>14</v>
      </c>
      <c r="Y41" s="194"/>
      <c r="Z41" s="195"/>
      <c r="AA41" s="193" t="s">
        <v>15</v>
      </c>
      <c r="AB41" s="194"/>
      <c r="AC41" s="194"/>
      <c r="AD41" s="194"/>
      <c r="AE41" s="195"/>
      <c r="AF41" s="194" t="s">
        <v>16</v>
      </c>
      <c r="AG41" s="194"/>
      <c r="AH41" s="195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6" x14ac:dyDescent="0.25">
      <c r="B42" s="189" t="s">
        <v>1</v>
      </c>
      <c r="C42" s="187"/>
      <c r="D42" s="72" t="str">
        <f>$BS$42</f>
        <v>SV Scheifling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3"/>
      <c r="U42" s="190">
        <f>$BP$42</f>
        <v>0</v>
      </c>
      <c r="V42" s="191"/>
      <c r="W42" s="192"/>
      <c r="X42" s="189">
        <f>$BM$42</f>
        <v>0</v>
      </c>
      <c r="Y42" s="187"/>
      <c r="Z42" s="188"/>
      <c r="AA42" s="189">
        <f>$BN$42</f>
        <v>0</v>
      </c>
      <c r="AB42" s="187"/>
      <c r="AC42" s="19" t="s">
        <v>7</v>
      </c>
      <c r="AD42" s="187">
        <f>$BO$42</f>
        <v>0</v>
      </c>
      <c r="AE42" s="188"/>
      <c r="AF42" s="189">
        <f>$BQ$42</f>
        <v>0</v>
      </c>
      <c r="AG42" s="187"/>
      <c r="AH42" s="188"/>
      <c r="BM42" s="2">
        <f>$BH$27+$BH$30+$BG$33+$BG$35+$BG$37</f>
        <v>0</v>
      </c>
      <c r="BN42" s="2">
        <f>$AU$27+$AU$30+$AR$33+$AR$35+$AR$37</f>
        <v>0</v>
      </c>
      <c r="BO42" s="2">
        <f>$AR$27+$AR$30+$AU$33+$AU$35+$AU$37</f>
        <v>0</v>
      </c>
      <c r="BP42" s="2">
        <f>$BI$27+$BI$30+$BI$33+$BI$35+$BI$37</f>
        <v>0</v>
      </c>
      <c r="BQ42" s="2">
        <f t="shared" ref="BQ42:BQ47" si="4">BN42-BO42</f>
        <v>0</v>
      </c>
      <c r="BS42" s="2" t="str">
        <f>$D$22</f>
        <v>SV Scheifling</v>
      </c>
    </row>
    <row r="43" spans="2:76" x14ac:dyDescent="0.25">
      <c r="B43" s="144" t="s">
        <v>2</v>
      </c>
      <c r="C43" s="145"/>
      <c r="D43" s="74" t="str">
        <f>$BS$43</f>
        <v>TUS St. Peter 1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144">
        <f>$BP$43</f>
        <v>0</v>
      </c>
      <c r="V43" s="145"/>
      <c r="W43" s="146"/>
      <c r="X43" s="144">
        <f>$BM$43</f>
        <v>0</v>
      </c>
      <c r="Y43" s="145"/>
      <c r="Z43" s="146"/>
      <c r="AA43" s="144">
        <f>$BN$43</f>
        <v>0</v>
      </c>
      <c r="AB43" s="145"/>
      <c r="AC43" s="20" t="s">
        <v>7</v>
      </c>
      <c r="AD43" s="145">
        <f>$BO$43</f>
        <v>0</v>
      </c>
      <c r="AE43" s="146"/>
      <c r="AF43" s="144">
        <f>$BQ$43</f>
        <v>0</v>
      </c>
      <c r="AG43" s="145"/>
      <c r="AH43" s="146"/>
      <c r="BM43" s="2">
        <f>$BH$26+$BG$30+$BH$32+$BH$34+$BG$39</f>
        <v>0</v>
      </c>
      <c r="BN43" s="2">
        <f>$AU$26+$AR$30+$AU$32+$AU$34+$AR$39</f>
        <v>0</v>
      </c>
      <c r="BO43" s="2">
        <f>$AR$26+$AU$30+$AR$32+$AR$34+$AU$39</f>
        <v>0</v>
      </c>
      <c r="BP43" s="2">
        <f>$BI$26+$BI$30+$BI$32+$BI$34+$BI$39</f>
        <v>0</v>
      </c>
      <c r="BQ43" s="2">
        <f t="shared" si="4"/>
        <v>0</v>
      </c>
      <c r="BS43" s="2" t="str">
        <f>$D$20</f>
        <v>TUS St. Peter 1</v>
      </c>
    </row>
    <row r="44" spans="2:76" x14ac:dyDescent="0.25">
      <c r="B44" s="144" t="s">
        <v>3</v>
      </c>
      <c r="C44" s="146"/>
      <c r="D44" s="74" t="str">
        <f>$BS$44</f>
        <v>TUS St. Peter 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144">
        <f>$BP$44</f>
        <v>0</v>
      </c>
      <c r="V44" s="145"/>
      <c r="W44" s="146"/>
      <c r="X44" s="144">
        <f>$BM$44</f>
        <v>0</v>
      </c>
      <c r="Y44" s="145"/>
      <c r="Z44" s="146"/>
      <c r="AA44" s="144">
        <f>$BN$44</f>
        <v>0</v>
      </c>
      <c r="AB44" s="145"/>
      <c r="AC44" s="20" t="s">
        <v>7</v>
      </c>
      <c r="AD44" s="145">
        <f>$BO$44</f>
        <v>0</v>
      </c>
      <c r="AE44" s="146"/>
      <c r="AF44" s="144">
        <f>$BQ$44</f>
        <v>0</v>
      </c>
      <c r="AG44" s="145"/>
      <c r="AH44" s="146"/>
      <c r="BM44" s="2">
        <f>$BG$27+$BH$29+$BG$31+$BH$36+$BH$39</f>
        <v>0</v>
      </c>
      <c r="BN44" s="2">
        <f>$AR$27+$AU$29+$AR$31+$AU$36+$AU$39</f>
        <v>0</v>
      </c>
      <c r="BO44" s="2">
        <f>$AU$27+$AR$29+$AU$31+$AR$36+$AR$39</f>
        <v>0</v>
      </c>
      <c r="BP44" s="2">
        <f>$BI$27+$BI$29+$BI$31+$BI$36+$BI$39</f>
        <v>0</v>
      </c>
      <c r="BQ44" s="2">
        <f t="shared" si="4"/>
        <v>0</v>
      </c>
      <c r="BS44" s="2" t="str">
        <f>$D$21</f>
        <v>TUS St. Peter 2</v>
      </c>
    </row>
    <row r="45" spans="2:76" x14ac:dyDescent="0.25">
      <c r="B45" s="144" t="s">
        <v>4</v>
      </c>
      <c r="C45" s="146"/>
      <c r="D45" s="74" t="str">
        <f>$BS$45</f>
        <v>TSV Neumarkt 1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144">
        <f>$BP$45</f>
        <v>0</v>
      </c>
      <c r="V45" s="145"/>
      <c r="W45" s="146"/>
      <c r="X45" s="144">
        <f>$BM$45</f>
        <v>0</v>
      </c>
      <c r="Y45" s="145"/>
      <c r="Z45" s="146"/>
      <c r="AA45" s="144">
        <f>$BN$45</f>
        <v>0</v>
      </c>
      <c r="AB45" s="145"/>
      <c r="AC45" s="20" t="s">
        <v>7</v>
      </c>
      <c r="AD45" s="145">
        <f>$BO$45</f>
        <v>0</v>
      </c>
      <c r="AE45" s="146"/>
      <c r="AF45" s="144">
        <f>$BQ$45</f>
        <v>0</v>
      </c>
      <c r="AG45" s="145"/>
      <c r="AH45" s="146"/>
      <c r="BM45" s="2">
        <f>$BG$25+$BG$28+$BH$31+$BG$34+$BH$37</f>
        <v>0</v>
      </c>
      <c r="BN45" s="2">
        <f>$AR$25+$AR$28+$AU$31+$AR$34+$AU$37</f>
        <v>0</v>
      </c>
      <c r="BO45" s="2">
        <f>$AU$25+$AU$28+$AR$31+$AU$34+$AR$37</f>
        <v>0</v>
      </c>
      <c r="BP45" s="2">
        <f>$BI$25+$BI$28+$BI$31+$BI$34+$BI$37</f>
        <v>0</v>
      </c>
      <c r="BQ45" s="2">
        <f t="shared" si="4"/>
        <v>0</v>
      </c>
      <c r="BS45" s="2" t="str">
        <f>$D$17</f>
        <v>TSV Neumarkt 1</v>
      </c>
    </row>
    <row r="46" spans="2:76" x14ac:dyDescent="0.25">
      <c r="B46" s="144" t="s">
        <v>25</v>
      </c>
      <c r="C46" s="145"/>
      <c r="D46" s="74" t="str">
        <f>$BS$46</f>
        <v>TSV Neumarkt 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144">
        <f>$BP$46</f>
        <v>0</v>
      </c>
      <c r="V46" s="145"/>
      <c r="W46" s="146"/>
      <c r="X46" s="144">
        <f>$BM$46</f>
        <v>0</v>
      </c>
      <c r="Y46" s="145"/>
      <c r="Z46" s="146"/>
      <c r="AA46" s="144">
        <f>$BN$46</f>
        <v>0</v>
      </c>
      <c r="AB46" s="145"/>
      <c r="AC46" s="20" t="s">
        <v>7</v>
      </c>
      <c r="AD46" s="145">
        <f>$BO$46</f>
        <v>0</v>
      </c>
      <c r="AE46" s="146"/>
      <c r="AF46" s="144">
        <f>$BQ$46</f>
        <v>0</v>
      </c>
      <c r="AG46" s="145"/>
      <c r="AH46" s="146"/>
      <c r="BM46" s="2">
        <f>$BH$25+$BG$29+$BG$32+$BH$35+$BG$38</f>
        <v>0</v>
      </c>
      <c r="BN46" s="2">
        <f>$AU$25+$AR$29+$AR$32+$AU$35+$AR$38</f>
        <v>0</v>
      </c>
      <c r="BO46" s="2">
        <f>$AR$25+$AU$29+$AU$32+$AR$35+$AU$38</f>
        <v>0</v>
      </c>
      <c r="BP46" s="2">
        <f>$BI$25+$BI$29+$BI$32+$BI$35+$BI$38</f>
        <v>0</v>
      </c>
      <c r="BQ46" s="2">
        <f t="shared" si="4"/>
        <v>0</v>
      </c>
      <c r="BS46" s="2" t="str">
        <f>$D$18</f>
        <v>TSV Neumarkt 2</v>
      </c>
    </row>
    <row r="47" spans="2:76" ht="18.75" thickBot="1" x14ac:dyDescent="0.3">
      <c r="B47" s="182" t="s">
        <v>26</v>
      </c>
      <c r="C47" s="196"/>
      <c r="D47" s="197" t="str">
        <f>$BS$47</f>
        <v>SG Murau / Schöder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9"/>
      <c r="U47" s="65">
        <f>$BP$47</f>
        <v>0</v>
      </c>
      <c r="V47" s="66"/>
      <c r="W47" s="67"/>
      <c r="X47" s="65">
        <f>$BM$47</f>
        <v>0</v>
      </c>
      <c r="Y47" s="66"/>
      <c r="Z47" s="67"/>
      <c r="AA47" s="65">
        <f>$BN$47</f>
        <v>0</v>
      </c>
      <c r="AB47" s="66"/>
      <c r="AC47" s="21" t="s">
        <v>7</v>
      </c>
      <c r="AD47" s="66">
        <f>$BO$47</f>
        <v>0</v>
      </c>
      <c r="AE47" s="67"/>
      <c r="AF47" s="65">
        <f>$BQ$47</f>
        <v>0</v>
      </c>
      <c r="AG47" s="66"/>
      <c r="AH47" s="67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SG Murau / Schöder</v>
      </c>
    </row>
    <row r="49" spans="2:76" s="23" customFormat="1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2:76" s="23" customFormat="1" x14ac:dyDescent="0.25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x14ac:dyDescent="0.25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95" customHeight="1" x14ac:dyDescent="0.25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2:76" s="23" customFormat="1" ht="12.95" customHeight="1" x14ac:dyDescent="0.25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x14ac:dyDescent="0.25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95" customHeight="1" x14ac:dyDescent="0.25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2:76" s="23" customFormat="1" ht="12.95" customHeight="1" x14ac:dyDescent="0.25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x14ac:dyDescent="0.25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95" customHeight="1" x14ac:dyDescent="0.25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2:76" s="23" customFormat="1" ht="12.95" customHeight="1" x14ac:dyDescent="0.25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x14ac:dyDescent="0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x14ac:dyDescent="0.25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95" customHeight="1" x14ac:dyDescent="0.25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2:76" s="23" customFormat="1" x14ac:dyDescent="0.25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2:76" s="23" customFormat="1" x14ac:dyDescent="0.25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2:76" s="23" customFormat="1" x14ac:dyDescent="0.2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2:76" s="23" customFormat="1" x14ac:dyDescent="0.2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2:76" s="23" customFormat="1" x14ac:dyDescent="0.25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2:76" s="23" customFormat="1" x14ac:dyDescent="0.25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2:76" s="23" customFormat="1" x14ac:dyDescent="0.25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2:76" s="23" customFormat="1" x14ac:dyDescent="0.25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2:76" s="23" customFormat="1" x14ac:dyDescent="0.25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2:76" s="23" customFormat="1" x14ac:dyDescent="0.25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7:C17"/>
    <mergeCell ref="B18:C18"/>
    <mergeCell ref="D17:AA17"/>
    <mergeCell ref="D18:AA18"/>
    <mergeCell ref="D28:H28"/>
    <mergeCell ref="D29:H29"/>
    <mergeCell ref="D30:H30"/>
    <mergeCell ref="D33:H33"/>
    <mergeCell ref="AU25:AV25"/>
    <mergeCell ref="AU26:AV26"/>
    <mergeCell ref="AU27:AV27"/>
    <mergeCell ref="B19:C19"/>
    <mergeCell ref="D19:AA19"/>
    <mergeCell ref="D20:AA20"/>
    <mergeCell ref="B20:C20"/>
    <mergeCell ref="B25:C25"/>
    <mergeCell ref="B26:C26"/>
    <mergeCell ref="B27:C27"/>
    <mergeCell ref="B28:C28"/>
    <mergeCell ref="D25:H25"/>
    <mergeCell ref="D26:H26"/>
    <mergeCell ref="D27:H27"/>
    <mergeCell ref="AA25:AQ25"/>
    <mergeCell ref="AA26:AQ26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AF43:AH43"/>
    <mergeCell ref="D45:T45"/>
    <mergeCell ref="U45:W45"/>
    <mergeCell ref="B42:C42"/>
    <mergeCell ref="U41:W41"/>
    <mergeCell ref="AA42:AB42"/>
    <mergeCell ref="U42:W42"/>
    <mergeCell ref="X42:Z42"/>
    <mergeCell ref="X45:Z45"/>
    <mergeCell ref="AF45:AH45"/>
    <mergeCell ref="AA45:AB45"/>
    <mergeCell ref="AD45:AE45"/>
    <mergeCell ref="X41:Z41"/>
    <mergeCell ref="AA41:AE41"/>
    <mergeCell ref="AF41:AH41"/>
    <mergeCell ref="AD44:AE44"/>
    <mergeCell ref="U43:W43"/>
    <mergeCell ref="B44:C44"/>
    <mergeCell ref="D44:T44"/>
    <mergeCell ref="U44:W44"/>
    <mergeCell ref="X44:Z44"/>
    <mergeCell ref="AF44:AH44"/>
    <mergeCell ref="AA44:AB44"/>
    <mergeCell ref="B38:C38"/>
    <mergeCell ref="B39:C39"/>
    <mergeCell ref="B29:C29"/>
    <mergeCell ref="B30:C30"/>
    <mergeCell ref="B31:C31"/>
    <mergeCell ref="B32:C32"/>
    <mergeCell ref="B37:C37"/>
    <mergeCell ref="B34:C34"/>
    <mergeCell ref="B35:C35"/>
    <mergeCell ref="B36:C36"/>
    <mergeCell ref="B33:C33"/>
    <mergeCell ref="I38:Y38"/>
    <mergeCell ref="I39:Y39"/>
    <mergeCell ref="D38:H38"/>
    <mergeCell ref="D39:H39"/>
    <mergeCell ref="AA38:AQ38"/>
    <mergeCell ref="AD42:AE42"/>
    <mergeCell ref="AF42:AH42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D37:H37"/>
    <mergeCell ref="AR34:AS34"/>
    <mergeCell ref="AR35:AS35"/>
    <mergeCell ref="AR36:AS36"/>
    <mergeCell ref="AU34:AV34"/>
    <mergeCell ref="AU35:AV35"/>
    <mergeCell ref="AU36:AV36"/>
    <mergeCell ref="AA39:AQ39"/>
    <mergeCell ref="AU38:AV38"/>
    <mergeCell ref="AA35:AQ35"/>
    <mergeCell ref="AA36:AQ36"/>
    <mergeCell ref="D34:H34"/>
    <mergeCell ref="D35:H35"/>
    <mergeCell ref="D36:H36"/>
    <mergeCell ref="D31:H31"/>
    <mergeCell ref="D32:H32"/>
    <mergeCell ref="AW24:BA24"/>
    <mergeCell ref="AW25:BA25"/>
    <mergeCell ref="AW26:BA26"/>
    <mergeCell ref="AW27:BA27"/>
    <mergeCell ref="AW38:BA38"/>
    <mergeCell ref="AW39:BA39"/>
    <mergeCell ref="AW30:BA30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I27:Y27"/>
    <mergeCell ref="I28:Y28"/>
    <mergeCell ref="AR24:AV24"/>
    <mergeCell ref="I24:AQ24"/>
    <mergeCell ref="I29:Y29"/>
    <mergeCell ref="I30:Y30"/>
    <mergeCell ref="AR25:AS25"/>
    <mergeCell ref="AR26:AS26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T14:X14"/>
    <mergeCell ref="L14:M14"/>
    <mergeCell ref="N14:O14"/>
    <mergeCell ref="AW31:BA31"/>
    <mergeCell ref="AW32:BA32"/>
    <mergeCell ref="AW33:BA33"/>
    <mergeCell ref="AW37:BA37"/>
    <mergeCell ref="AW34:BA34"/>
    <mergeCell ref="AW35:BA35"/>
    <mergeCell ref="AW36:BA36"/>
    <mergeCell ref="U47:W47"/>
    <mergeCell ref="I25:Y25"/>
    <mergeCell ref="I26:Y26"/>
    <mergeCell ref="D42:T42"/>
    <mergeCell ref="D43:T43"/>
    <mergeCell ref="AW28:BA28"/>
    <mergeCell ref="AW29:BA29"/>
    <mergeCell ref="AR27:AS27"/>
    <mergeCell ref="AR28:AS28"/>
    <mergeCell ref="AR29:AS29"/>
    <mergeCell ref="AR30:AS30"/>
    <mergeCell ref="AU28:AV28"/>
    <mergeCell ref="AU33:AV33"/>
    <mergeCell ref="AU37:AV37"/>
    <mergeCell ref="AU31:AV31"/>
    <mergeCell ref="AU32:AV32"/>
    <mergeCell ref="AU39:AV39"/>
  </mergeCells>
  <phoneticPr fontId="3" type="noConversion"/>
  <dataValidations count="1">
    <dataValidation type="list" showInputMessage="1" showErrorMessage="1" sqref="BD56:BL56 BD68:BL68 BD64:BL64 BD60:BL60" xr:uid="{00000000-0002-0000-0000-000000000000}">
      <formula1>$BS$58:$BS$60</formula1>
    </dataValidation>
  </dataValidations>
  <pageMargins left="0.47244094488188981" right="0.43307086614173229" top="0.98425196850393704" bottom="0.98425196850393704" header="0.51181102362204722" footer="0.51181102362204722"/>
  <pageSetup paperSize="9" scale="9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Drucken">
          <controlPr autoLine="0" r:id="rId5">
            <anchor moveWithCells="1">
              <from>
                <xdr:col>39</xdr:col>
                <xdr:colOff>0</xdr:colOff>
                <xdr:row>42</xdr:row>
                <xdr:rowOff>9525</xdr:rowOff>
              </from>
              <to>
                <xdr:col>53</xdr:col>
                <xdr:colOff>104775</xdr:colOff>
                <xdr:row>43</xdr:row>
                <xdr:rowOff>85725</xdr:rowOff>
              </to>
            </anchor>
          </controlPr>
        </control>
      </mc:Choice>
      <mc:Fallback>
        <control shapeId="1041" r:id="rId4" name="Drucken"/>
      </mc:Fallback>
    </mc:AlternateContent>
    <mc:AlternateContent xmlns:mc="http://schemas.openxmlformats.org/markup-compatibility/2006">
      <mc:Choice Requires="x14">
        <control shapeId="1025" r:id="rId6" name="Sortieren">
          <controlPr autoLine="0" r:id="rId7">
            <anchor moveWithCells="1">
              <from>
                <xdr:col>39</xdr:col>
                <xdr:colOff>0</xdr:colOff>
                <xdr:row>40</xdr:row>
                <xdr:rowOff>9525</xdr:rowOff>
              </from>
              <to>
                <xdr:col>53</xdr:col>
                <xdr:colOff>104775</xdr:colOff>
                <xdr:row>41</xdr:row>
                <xdr:rowOff>76200</xdr:rowOff>
              </to>
            </anchor>
          </controlPr>
        </control>
      </mc:Choice>
      <mc:Fallback>
        <control shapeId="1025" r:id="rId6" name="Sortiere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2.75" x14ac:dyDescent="0.2"/>
  <cols>
    <col min="1" max="3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CD95"/>
  <sheetViews>
    <sheetView topLeftCell="A37" workbookViewId="0">
      <selection activeCell="AT41" sqref="AT41:AU41"/>
    </sheetView>
  </sheetViews>
  <sheetFormatPr baseColWidth="10" defaultColWidth="1.7109375" defaultRowHeight="18" x14ac:dyDescent="0.25"/>
  <cols>
    <col min="1" max="56" width="1.7109375" style="1" customWidth="1"/>
    <col min="57" max="57" width="4.7109375" style="1" hidden="1" customWidth="1"/>
    <col min="58" max="59" width="5.8554687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/>
  </cols>
  <sheetData>
    <row r="1" spans="1:82" ht="18.75" thickBot="1" x14ac:dyDescent="0.3"/>
    <row r="2" spans="1:82" s="3" customFormat="1" ht="30.75" thickBot="1" x14ac:dyDescent="0.45">
      <c r="D2" s="289" t="str">
        <f>IF(Tabelle1!E2="","",Tabelle1!E2)</f>
        <v>TSV Eiche Neumarkt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82" ht="18.75" thickBot="1" x14ac:dyDescent="0.3"/>
    <row r="4" spans="1:82" s="3" customFormat="1" ht="30.75" thickBot="1" x14ac:dyDescent="0.45">
      <c r="D4" s="292" t="str">
        <f>IF(Tabelle1!E4="","",Tabelle1!E4)</f>
        <v>Futsal - Cup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82" ht="18.75" thickBot="1" x14ac:dyDescent="0.3">
      <c r="CD5" s="4"/>
    </row>
    <row r="6" spans="1:82" s="5" customFormat="1" ht="24" thickBot="1" x14ac:dyDescent="0.4">
      <c r="D6" s="295" t="str">
        <f>IF(Tabelle1!E6="","",Tabelle1!E6)</f>
        <v>U 14 Bewerb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7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82" ht="18.75" thickBot="1" x14ac:dyDescent="0.3"/>
    <row r="8" spans="1:82" ht="24" thickBot="1" x14ac:dyDescent="0.4">
      <c r="D8" s="117" t="s">
        <v>28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298" t="str">
        <f>IF(Tabelle1!Q8="","",Tabelle1!Q8)</f>
        <v>Thomas Schroll Halle</v>
      </c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300"/>
    </row>
    <row r="9" spans="1:82" ht="18.75" thickBot="1" x14ac:dyDescent="0.3"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  <c r="P9" s="298" t="str">
        <f>IF(Tabelle1!Q9="","",Tabelle1!Q9)</f>
        <v>Neumarkt</v>
      </c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300"/>
    </row>
    <row r="10" spans="1:82" s="6" customFormat="1" ht="18.75" thickBot="1" x14ac:dyDescent="0.3"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  <c r="P10" s="298" t="str">
        <f>IF(Tabelle1!Q10="","",Tabelle1!Q10)</f>
        <v/>
      </c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300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82" ht="18.75" thickBot="1" x14ac:dyDescent="0.3"/>
    <row r="12" spans="1:82" ht="18.75" thickBot="1" x14ac:dyDescent="0.3">
      <c r="D12" s="126" t="s">
        <v>27</v>
      </c>
      <c r="E12" s="127"/>
      <c r="F12" s="127"/>
      <c r="G12" s="127"/>
      <c r="H12" s="127"/>
      <c r="I12" s="127"/>
      <c r="J12" s="127"/>
      <c r="K12" s="302">
        <f>Tabelle1!L12</f>
        <v>43798</v>
      </c>
      <c r="L12" s="302"/>
      <c r="M12" s="302"/>
      <c r="N12" s="302"/>
      <c r="O12" s="302"/>
      <c r="P12" s="302"/>
      <c r="Q12" s="302"/>
      <c r="R12" s="302"/>
      <c r="S12" s="302"/>
      <c r="T12" s="303"/>
      <c r="U12" s="303"/>
      <c r="V12" s="303"/>
      <c r="W12" s="303"/>
      <c r="X12" s="2"/>
      <c r="Y12" s="2"/>
      <c r="Z12" s="2"/>
      <c r="AA12" s="2"/>
      <c r="AB12" s="2"/>
      <c r="AC12" s="99" t="s">
        <v>17</v>
      </c>
      <c r="AD12" s="100"/>
      <c r="AE12" s="100"/>
      <c r="AF12" s="100"/>
      <c r="AG12" s="100"/>
      <c r="AH12" s="101"/>
      <c r="AI12" s="304">
        <f>IF(Tabelle1!AJ12="","",Tabelle1!AJ12)</f>
        <v>0.70833333333333337</v>
      </c>
      <c r="AJ12" s="305"/>
      <c r="AK12" s="305"/>
      <c r="AL12" s="305"/>
      <c r="AM12" s="305"/>
      <c r="AN12" s="305"/>
      <c r="AO12" s="305"/>
      <c r="AP12" s="306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82" ht="18.75" thickBot="1" x14ac:dyDescent="0.3"/>
    <row r="14" spans="1:82" ht="18.75" thickBot="1" x14ac:dyDescent="0.3">
      <c r="D14" s="99" t="s">
        <v>18</v>
      </c>
      <c r="E14" s="100"/>
      <c r="F14" s="100"/>
      <c r="G14" s="100"/>
      <c r="H14" s="100"/>
      <c r="I14" s="100"/>
      <c r="J14" s="101"/>
      <c r="K14" s="131">
        <f>IF(Tabelle1!L14="","",Tabelle1!L14)</f>
        <v>1</v>
      </c>
      <c r="L14" s="131"/>
      <c r="M14" s="131" t="s">
        <v>21</v>
      </c>
      <c r="N14" s="131"/>
      <c r="O14" s="301">
        <f>IF(Tabelle1!P14="","",Tabelle1!P14)</f>
        <v>13</v>
      </c>
      <c r="P14" s="301"/>
      <c r="Q14" s="301"/>
      <c r="R14" s="301"/>
      <c r="S14" s="128" t="s">
        <v>20</v>
      </c>
      <c r="T14" s="128"/>
      <c r="U14" s="128"/>
      <c r="V14" s="128"/>
      <c r="W14" s="129"/>
      <c r="AC14" s="99" t="s">
        <v>19</v>
      </c>
      <c r="AD14" s="100"/>
      <c r="AE14" s="100"/>
      <c r="AF14" s="100"/>
      <c r="AG14" s="100"/>
      <c r="AH14" s="101"/>
      <c r="AI14" s="301">
        <f>IF(Tabelle1!AJ14="","",Tabelle1!AJ14)</f>
        <v>2</v>
      </c>
      <c r="AJ14" s="301"/>
      <c r="AK14" s="301"/>
      <c r="AL14" s="301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3.4722222222222224E-2</v>
      </c>
      <c r="BN14" s="1"/>
      <c r="BO14" s="10">
        <v>3.125E-2</v>
      </c>
      <c r="BP14" s="10">
        <v>3.472222222222222E-3</v>
      </c>
      <c r="BQ14" s="1"/>
      <c r="BR14" s="1"/>
      <c r="BS14" s="1"/>
      <c r="BT14" s="1"/>
      <c r="BU14" s="1"/>
      <c r="BV14" s="1"/>
      <c r="BW14" s="1"/>
    </row>
    <row r="15" spans="1:82" ht="18.75" thickBot="1" x14ac:dyDescent="0.3"/>
    <row r="16" spans="1:82" ht="18.75" thickBot="1" x14ac:dyDescent="0.3">
      <c r="A16" s="282" t="s">
        <v>35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x14ac:dyDescent="0.25">
      <c r="A17" s="285" t="s">
        <v>1</v>
      </c>
      <c r="B17" s="286"/>
      <c r="C17" s="287" t="str">
        <f>Tabelle1!D17</f>
        <v>TSV Neumarkt 1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88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x14ac:dyDescent="0.25">
      <c r="A18" s="274" t="s">
        <v>2</v>
      </c>
      <c r="B18" s="275"/>
      <c r="C18" s="276" t="str">
        <f>Tabelle1!D18</f>
        <v>TSV Neumarkt 2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77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x14ac:dyDescent="0.25">
      <c r="A19" s="274" t="s">
        <v>3</v>
      </c>
      <c r="B19" s="275"/>
      <c r="C19" s="276" t="str">
        <f>Tabelle1!D19</f>
        <v>SG Murau / Schöder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77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x14ac:dyDescent="0.25">
      <c r="A20" s="274" t="s">
        <v>4</v>
      </c>
      <c r="B20" s="275"/>
      <c r="C20" s="276" t="str">
        <f>Tabelle1!D20</f>
        <v>TUS St. Peter 1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77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x14ac:dyDescent="0.25">
      <c r="A21" s="274" t="s">
        <v>25</v>
      </c>
      <c r="B21" s="275"/>
      <c r="C21" s="276" t="str">
        <f>Tabelle1!D21</f>
        <v>TUS St. Peter 2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77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.75" thickBot="1" x14ac:dyDescent="0.3">
      <c r="A22" s="278" t="s">
        <v>26</v>
      </c>
      <c r="B22" s="279"/>
      <c r="C22" s="280" t="str">
        <f>Tabelle1!D22</f>
        <v>SV Scheifling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81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x14ac:dyDescent="0.25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x14ac:dyDescent="0.25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x14ac:dyDescent="0.25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x14ac:dyDescent="0.25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x14ac:dyDescent="0.25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x14ac:dyDescent="0.25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x14ac:dyDescent="0.25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x14ac:dyDescent="0.25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x14ac:dyDescent="0.25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x14ac:dyDescent="0.25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75" x14ac:dyDescent="0.25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75" x14ac:dyDescent="0.25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75" x14ac:dyDescent="0.25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75" x14ac:dyDescent="0.25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75" x14ac:dyDescent="0.25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75" x14ac:dyDescent="0.25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75" ht="18.75" thickBot="1" x14ac:dyDescent="0.3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75" ht="18.75" thickBot="1" x14ac:dyDescent="0.3">
      <c r="A40" s="157" t="s">
        <v>5</v>
      </c>
      <c r="B40" s="158"/>
      <c r="C40" s="158" t="s">
        <v>0</v>
      </c>
      <c r="D40" s="158"/>
      <c r="E40" s="158"/>
      <c r="F40" s="158"/>
      <c r="G40" s="158"/>
      <c r="H40" s="158" t="s">
        <v>36</v>
      </c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 t="s">
        <v>6</v>
      </c>
      <c r="AR40" s="158"/>
      <c r="AS40" s="158"/>
      <c r="AT40" s="158"/>
      <c r="AU40" s="268"/>
      <c r="AV40" s="264" t="s">
        <v>38</v>
      </c>
      <c r="AW40" s="265"/>
      <c r="AX40" s="265"/>
      <c r="AY40" s="265"/>
      <c r="AZ40" s="266"/>
      <c r="BA40" s="26"/>
      <c r="BB40" s="26"/>
    </row>
    <row r="41" spans="1:75" x14ac:dyDescent="0.25">
      <c r="A41" s="269">
        <v>1</v>
      </c>
      <c r="B41" s="270"/>
      <c r="C41" s="267">
        <f>Tabelle1!D25</f>
        <v>0.70833333333333337</v>
      </c>
      <c r="D41" s="267"/>
      <c r="E41" s="267"/>
      <c r="F41" s="267"/>
      <c r="G41" s="267"/>
      <c r="H41" s="273" t="str">
        <f>Tabelle1!I25</f>
        <v>TSV Neumarkt 1</v>
      </c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47" t="s">
        <v>8</v>
      </c>
      <c r="Z41" s="272" t="str">
        <f>Tabelle1!AA25</f>
        <v>TSV Neumarkt 2</v>
      </c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0" t="str">
        <f>IF(Tabelle1!AR25="","",Tabelle1!AR25)</f>
        <v/>
      </c>
      <c r="AR41" s="270"/>
      <c r="AS41" s="48" t="s">
        <v>7</v>
      </c>
      <c r="AT41" s="270" t="str">
        <f>IF(Tabelle1!AU25="","",Tabelle1!AU25)</f>
        <v/>
      </c>
      <c r="AU41" s="271"/>
      <c r="AV41" s="244" t="str">
        <f>IF(Tabelle1!AW25="","",Tabelle1!AW25)</f>
        <v/>
      </c>
      <c r="AW41" s="245"/>
      <c r="AX41" s="245"/>
      <c r="AY41" s="245"/>
      <c r="AZ41" s="246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x14ac:dyDescent="0.25">
      <c r="A42" s="220">
        <v>2</v>
      </c>
      <c r="B42" s="226"/>
      <c r="C42" s="243">
        <f>Tabelle1!D26</f>
        <v>0.71875</v>
      </c>
      <c r="D42" s="243"/>
      <c r="E42" s="243"/>
      <c r="F42" s="243"/>
      <c r="G42" s="243"/>
      <c r="H42" s="253" t="str">
        <f>Tabelle1!I26</f>
        <v>SG Murau / Schöder</v>
      </c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39" t="s">
        <v>8</v>
      </c>
      <c r="Z42" s="254" t="str">
        <f>Tabelle1!AA26</f>
        <v>TUS St. Peter 1</v>
      </c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26" t="str">
        <f>IF(Tabelle1!AR26="","",Tabelle1!AR26)</f>
        <v/>
      </c>
      <c r="AR42" s="226"/>
      <c r="AS42" s="40" t="s">
        <v>7</v>
      </c>
      <c r="AT42" s="226" t="str">
        <f>IF(Tabelle1!AU26="","",Tabelle1!AU26)</f>
        <v/>
      </c>
      <c r="AU42" s="225"/>
      <c r="AV42" s="261" t="str">
        <f>IF(Tabelle1!AW26="","",Tabelle1!AW26)</f>
        <v/>
      </c>
      <c r="AW42" s="262"/>
      <c r="AX42" s="262"/>
      <c r="AY42" s="262"/>
      <c r="AZ42" s="263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.75" thickBot="1" x14ac:dyDescent="0.3">
      <c r="A43" s="247">
        <v>3</v>
      </c>
      <c r="B43" s="248"/>
      <c r="C43" s="249">
        <f>Tabelle1!D27</f>
        <v>0.72916666666666663</v>
      </c>
      <c r="D43" s="249"/>
      <c r="E43" s="249"/>
      <c r="F43" s="249"/>
      <c r="G43" s="249"/>
      <c r="H43" s="250" t="str">
        <f>Tabelle1!I27</f>
        <v>TUS St. Peter 2</v>
      </c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45" t="s">
        <v>8</v>
      </c>
      <c r="Z43" s="251" t="str">
        <f>Tabelle1!AA27</f>
        <v>SV Scheifling</v>
      </c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48" t="str">
        <f>IF(Tabelle1!AR27="","",Tabelle1!AR27)</f>
        <v/>
      </c>
      <c r="AR43" s="248"/>
      <c r="AS43" s="46" t="s">
        <v>7</v>
      </c>
      <c r="AT43" s="248" t="str">
        <f>IF(Tabelle1!AU27="","",Tabelle1!AU27)</f>
        <v/>
      </c>
      <c r="AU43" s="252"/>
      <c r="AV43" s="255" t="str">
        <f>IF(Tabelle1!AW27="","",Tabelle1!AW27)</f>
        <v/>
      </c>
      <c r="AW43" s="256"/>
      <c r="AX43" s="256"/>
      <c r="AY43" s="256"/>
      <c r="AZ43" s="257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x14ac:dyDescent="0.25">
      <c r="A44" s="230">
        <v>4</v>
      </c>
      <c r="B44" s="236"/>
      <c r="C44" s="258">
        <f>Tabelle1!D28</f>
        <v>0.73958333333333326</v>
      </c>
      <c r="D44" s="258"/>
      <c r="E44" s="258"/>
      <c r="F44" s="258"/>
      <c r="G44" s="258"/>
      <c r="H44" s="259" t="str">
        <f>Tabelle1!I28</f>
        <v>TSV Neumarkt 1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41" t="s">
        <v>8</v>
      </c>
      <c r="Z44" s="260" t="str">
        <f>Tabelle1!AA28</f>
        <v>SG Murau / Schöder</v>
      </c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36" t="str">
        <f>IF(Tabelle1!AR28="","",Tabelle1!AR28)</f>
        <v/>
      </c>
      <c r="AR44" s="236"/>
      <c r="AS44" s="42" t="s">
        <v>7</v>
      </c>
      <c r="AT44" s="236" t="str">
        <f>IF(Tabelle1!AU28="","",Tabelle1!AU28)</f>
        <v/>
      </c>
      <c r="AU44" s="235"/>
      <c r="AV44" s="244" t="str">
        <f>IF(Tabelle1!AW28="","",Tabelle1!AW28)</f>
        <v/>
      </c>
      <c r="AW44" s="245"/>
      <c r="AX44" s="245"/>
      <c r="AY44" s="245"/>
      <c r="AZ44" s="246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x14ac:dyDescent="0.25">
      <c r="A45" s="220">
        <v>5</v>
      </c>
      <c r="B45" s="226"/>
      <c r="C45" s="243">
        <f>Tabelle1!D29</f>
        <v>0.74999999999999989</v>
      </c>
      <c r="D45" s="243"/>
      <c r="E45" s="243"/>
      <c r="F45" s="243"/>
      <c r="G45" s="243"/>
      <c r="H45" s="253" t="str">
        <f>Tabelle1!I29</f>
        <v>TSV Neumarkt 2</v>
      </c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39" t="s">
        <v>8</v>
      </c>
      <c r="Z45" s="254" t="str">
        <f>Tabelle1!AA29</f>
        <v>TUS St. Peter 2</v>
      </c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26" t="str">
        <f>IF(Tabelle1!AR29="","",Tabelle1!AR29)</f>
        <v/>
      </c>
      <c r="AR45" s="226"/>
      <c r="AS45" s="40" t="s">
        <v>7</v>
      </c>
      <c r="AT45" s="226" t="str">
        <f>IF(Tabelle1!AU29="","",Tabelle1!AU29)</f>
        <v/>
      </c>
      <c r="AU45" s="225"/>
      <c r="AV45" s="261" t="str">
        <f>IF(Tabelle1!AW29="","",Tabelle1!AW29)</f>
        <v/>
      </c>
      <c r="AW45" s="262"/>
      <c r="AX45" s="262"/>
      <c r="AY45" s="262"/>
      <c r="AZ45" s="263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.75" thickBot="1" x14ac:dyDescent="0.3">
      <c r="A46" s="247">
        <v>6</v>
      </c>
      <c r="B46" s="248"/>
      <c r="C46" s="249">
        <f>Tabelle1!D30</f>
        <v>0.76041666666666652</v>
      </c>
      <c r="D46" s="249"/>
      <c r="E46" s="249"/>
      <c r="F46" s="249"/>
      <c r="G46" s="249"/>
      <c r="H46" s="250" t="str">
        <f>Tabelle1!I30</f>
        <v>TUS St. Peter 1</v>
      </c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45" t="s">
        <v>8</v>
      </c>
      <c r="Z46" s="251" t="str">
        <f>Tabelle1!AA30</f>
        <v>SV Scheifling</v>
      </c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48" t="str">
        <f>IF(Tabelle1!AR30="","",Tabelle1!AR30)</f>
        <v/>
      </c>
      <c r="AR46" s="248"/>
      <c r="AS46" s="46" t="s">
        <v>7</v>
      </c>
      <c r="AT46" s="248" t="str">
        <f>IF(Tabelle1!AU30="","",Tabelle1!AU30)</f>
        <v/>
      </c>
      <c r="AU46" s="252"/>
      <c r="AV46" s="255" t="str">
        <f>IF(Tabelle1!AW30="","",Tabelle1!AW30)</f>
        <v/>
      </c>
      <c r="AW46" s="256"/>
      <c r="AX46" s="256"/>
      <c r="AY46" s="256"/>
      <c r="AZ46" s="257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x14ac:dyDescent="0.25">
      <c r="A47" s="230">
        <v>7</v>
      </c>
      <c r="B47" s="236"/>
      <c r="C47" s="258">
        <f>Tabelle1!D31</f>
        <v>0.77083333333333315</v>
      </c>
      <c r="D47" s="258"/>
      <c r="E47" s="258"/>
      <c r="F47" s="258"/>
      <c r="G47" s="258"/>
      <c r="H47" s="259" t="str">
        <f>Tabelle1!I31</f>
        <v>TUS St. Peter 2</v>
      </c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41" t="s">
        <v>8</v>
      </c>
      <c r="Z47" s="260" t="str">
        <f>Tabelle1!AA31</f>
        <v>TSV Neumarkt 1</v>
      </c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36" t="str">
        <f>IF(Tabelle1!AR31="","",Tabelle1!AR31)</f>
        <v/>
      </c>
      <c r="AR47" s="236"/>
      <c r="AS47" s="42" t="s">
        <v>7</v>
      </c>
      <c r="AT47" s="236" t="str">
        <f>IF(Tabelle1!AU31="","",Tabelle1!AU31)</f>
        <v/>
      </c>
      <c r="AU47" s="235"/>
      <c r="AV47" s="244" t="str">
        <f>IF(Tabelle1!AW31="","",Tabelle1!AW31)</f>
        <v/>
      </c>
      <c r="AW47" s="245"/>
      <c r="AX47" s="245"/>
      <c r="AY47" s="245"/>
      <c r="AZ47" s="246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x14ac:dyDescent="0.25">
      <c r="A48" s="220">
        <v>8</v>
      </c>
      <c r="B48" s="226"/>
      <c r="C48" s="243">
        <f>Tabelle1!D32</f>
        <v>0.78124999999999978</v>
      </c>
      <c r="D48" s="243"/>
      <c r="E48" s="243"/>
      <c r="F48" s="243"/>
      <c r="G48" s="243"/>
      <c r="H48" s="253" t="str">
        <f>Tabelle1!I32</f>
        <v>TSV Neumarkt 2</v>
      </c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39" t="s">
        <v>8</v>
      </c>
      <c r="Z48" s="254" t="str">
        <f>Tabelle1!AA32</f>
        <v>TUS St. Peter 1</v>
      </c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26" t="str">
        <f>IF(Tabelle1!AR32="","",Tabelle1!AR32)</f>
        <v/>
      </c>
      <c r="AR48" s="226"/>
      <c r="AS48" s="40" t="s">
        <v>7</v>
      </c>
      <c r="AT48" s="226" t="str">
        <f>IF(Tabelle1!AU32="","",Tabelle1!AU32)</f>
        <v/>
      </c>
      <c r="AU48" s="225"/>
      <c r="AV48" s="261" t="str">
        <f>IF(Tabelle1!AW32="","",Tabelle1!AW32)</f>
        <v/>
      </c>
      <c r="AW48" s="262"/>
      <c r="AX48" s="262"/>
      <c r="AY48" s="262"/>
      <c r="AZ48" s="263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.75" thickBot="1" x14ac:dyDescent="0.3">
      <c r="A49" s="247">
        <v>9</v>
      </c>
      <c r="B49" s="248"/>
      <c r="C49" s="249">
        <f>Tabelle1!D33</f>
        <v>0.79166666666666641</v>
      </c>
      <c r="D49" s="249"/>
      <c r="E49" s="249"/>
      <c r="F49" s="249"/>
      <c r="G49" s="249"/>
      <c r="H49" s="250" t="str">
        <f>Tabelle1!I33</f>
        <v>SV Scheifling</v>
      </c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45" t="s">
        <v>8</v>
      </c>
      <c r="Z49" s="251" t="str">
        <f>Tabelle1!AA33</f>
        <v>SG Murau / Schöder</v>
      </c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48" t="str">
        <f>IF(Tabelle1!AR33="","",Tabelle1!AR33)</f>
        <v/>
      </c>
      <c r="AR49" s="248"/>
      <c r="AS49" s="46" t="s">
        <v>7</v>
      </c>
      <c r="AT49" s="248" t="str">
        <f>IF(Tabelle1!AU33="","",Tabelle1!AU33)</f>
        <v/>
      </c>
      <c r="AU49" s="252"/>
      <c r="AV49" s="255" t="str">
        <f>IF(Tabelle1!AW33="","",Tabelle1!AW33)</f>
        <v/>
      </c>
      <c r="AW49" s="256"/>
      <c r="AX49" s="256"/>
      <c r="AY49" s="256"/>
      <c r="AZ49" s="257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x14ac:dyDescent="0.25">
      <c r="A50" s="230">
        <v>10</v>
      </c>
      <c r="B50" s="236"/>
      <c r="C50" s="258">
        <f>Tabelle1!D34</f>
        <v>0.80208333333333304</v>
      </c>
      <c r="D50" s="258"/>
      <c r="E50" s="258"/>
      <c r="F50" s="258"/>
      <c r="G50" s="258"/>
      <c r="H50" s="259" t="str">
        <f>Tabelle1!I34</f>
        <v>TSV Neumarkt 1</v>
      </c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41" t="s">
        <v>8</v>
      </c>
      <c r="Z50" s="260" t="str">
        <f>Tabelle1!AA34</f>
        <v>TUS St. Peter 1</v>
      </c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36" t="str">
        <f>IF(Tabelle1!AR34="","",Tabelle1!AR34)</f>
        <v/>
      </c>
      <c r="AR50" s="236"/>
      <c r="AS50" s="42" t="s">
        <v>7</v>
      </c>
      <c r="AT50" s="236" t="str">
        <f>IF(Tabelle1!AU34="","",Tabelle1!AU34)</f>
        <v/>
      </c>
      <c r="AU50" s="235"/>
      <c r="AV50" s="244" t="str">
        <f>IF(Tabelle1!AW34="","",Tabelle1!AW34)</f>
        <v/>
      </c>
      <c r="AW50" s="245"/>
      <c r="AX50" s="245"/>
      <c r="AY50" s="245"/>
      <c r="AZ50" s="246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x14ac:dyDescent="0.25">
      <c r="A51" s="220">
        <v>11</v>
      </c>
      <c r="B51" s="226"/>
      <c r="C51" s="243">
        <f>Tabelle1!D35</f>
        <v>0.81249999999999967</v>
      </c>
      <c r="D51" s="243"/>
      <c r="E51" s="243"/>
      <c r="F51" s="243"/>
      <c r="G51" s="243"/>
      <c r="H51" s="253" t="str">
        <f>Tabelle1!I35</f>
        <v>SV Scheifling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39" t="s">
        <v>8</v>
      </c>
      <c r="Z51" s="254" t="str">
        <f>Tabelle1!AA35</f>
        <v>TSV Neumarkt 2</v>
      </c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26" t="str">
        <f>IF(Tabelle1!AR35="","",Tabelle1!AR35)</f>
        <v/>
      </c>
      <c r="AR51" s="226"/>
      <c r="AS51" s="40" t="s">
        <v>7</v>
      </c>
      <c r="AT51" s="226" t="str">
        <f>IF(Tabelle1!AU35="","",Tabelle1!AU35)</f>
        <v/>
      </c>
      <c r="AU51" s="225"/>
      <c r="AV51" s="261" t="str">
        <f>IF(Tabelle1!AW35="","",Tabelle1!AW35)</f>
        <v/>
      </c>
      <c r="AW51" s="262"/>
      <c r="AX51" s="262"/>
      <c r="AY51" s="262"/>
      <c r="AZ51" s="263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.75" thickBot="1" x14ac:dyDescent="0.3">
      <c r="A52" s="247">
        <v>12</v>
      </c>
      <c r="B52" s="248"/>
      <c r="C52" s="249">
        <f>Tabelle1!D36</f>
        <v>0.8229166666666663</v>
      </c>
      <c r="D52" s="249"/>
      <c r="E52" s="249"/>
      <c r="F52" s="249"/>
      <c r="G52" s="249"/>
      <c r="H52" s="250" t="str">
        <f>Tabelle1!I36</f>
        <v>SG Murau / Schöder</v>
      </c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45" t="s">
        <v>8</v>
      </c>
      <c r="Z52" s="251" t="str">
        <f>Tabelle1!AA36</f>
        <v>TUS St. Peter 2</v>
      </c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48" t="str">
        <f>IF(Tabelle1!AR36="","",Tabelle1!AR36)</f>
        <v/>
      </c>
      <c r="AR52" s="248"/>
      <c r="AS52" s="46" t="s">
        <v>7</v>
      </c>
      <c r="AT52" s="248" t="str">
        <f>IF(Tabelle1!AU36="","",Tabelle1!AU36)</f>
        <v/>
      </c>
      <c r="AU52" s="252"/>
      <c r="AV52" s="255" t="str">
        <f>IF(Tabelle1!AW36="","",Tabelle1!AW36)</f>
        <v/>
      </c>
      <c r="AW52" s="256"/>
      <c r="AX52" s="256"/>
      <c r="AY52" s="256"/>
      <c r="AZ52" s="257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x14ac:dyDescent="0.25">
      <c r="A53" s="230">
        <v>13</v>
      </c>
      <c r="B53" s="236"/>
      <c r="C53" s="258">
        <f>Tabelle1!D37</f>
        <v>0.83333333333333293</v>
      </c>
      <c r="D53" s="258"/>
      <c r="E53" s="258"/>
      <c r="F53" s="258"/>
      <c r="G53" s="258"/>
      <c r="H53" s="259" t="str">
        <f>Tabelle1!I37</f>
        <v>SV Scheifling</v>
      </c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41" t="s">
        <v>8</v>
      </c>
      <c r="Z53" s="260" t="str">
        <f>Tabelle1!AA37</f>
        <v>TSV Neumarkt 1</v>
      </c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36" t="str">
        <f>IF(Tabelle1!AR37="","",Tabelle1!AR37)</f>
        <v/>
      </c>
      <c r="AR53" s="236"/>
      <c r="AS53" s="42" t="s">
        <v>7</v>
      </c>
      <c r="AT53" s="236" t="str">
        <f>IF(Tabelle1!AU37="","",Tabelle1!AU37)</f>
        <v/>
      </c>
      <c r="AU53" s="235"/>
      <c r="AV53" s="244" t="str">
        <f>IF(Tabelle1!AW37="","",Tabelle1!AW37)</f>
        <v/>
      </c>
      <c r="AW53" s="245"/>
      <c r="AX53" s="245"/>
      <c r="AY53" s="245"/>
      <c r="AZ53" s="246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x14ac:dyDescent="0.25">
      <c r="A54" s="220">
        <v>14</v>
      </c>
      <c r="B54" s="226"/>
      <c r="C54" s="243">
        <f>Tabelle1!D38</f>
        <v>0.84374999999999956</v>
      </c>
      <c r="D54" s="243"/>
      <c r="E54" s="243"/>
      <c r="F54" s="243"/>
      <c r="G54" s="243"/>
      <c r="H54" s="253" t="str">
        <f>Tabelle1!I38</f>
        <v>TSV Neumarkt 2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39" t="s">
        <v>8</v>
      </c>
      <c r="Z54" s="254" t="str">
        <f>Tabelle1!AA38</f>
        <v>SG Murau / Schöder</v>
      </c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26" t="str">
        <f>IF(Tabelle1!AR38="","",Tabelle1!AR38)</f>
        <v/>
      </c>
      <c r="AR54" s="226"/>
      <c r="AS54" s="40" t="s">
        <v>7</v>
      </c>
      <c r="AT54" s="226" t="str">
        <f>IF(Tabelle1!AU38="","",Tabelle1!AU38)</f>
        <v/>
      </c>
      <c r="AU54" s="225"/>
      <c r="AV54" s="261" t="str">
        <f>IF(Tabelle1!AW38="","",Tabelle1!AW38)</f>
        <v/>
      </c>
      <c r="AW54" s="262"/>
      <c r="AX54" s="262"/>
      <c r="AY54" s="262"/>
      <c r="AZ54" s="263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.75" thickBot="1" x14ac:dyDescent="0.3">
      <c r="A55" s="213">
        <v>15</v>
      </c>
      <c r="B55" s="219"/>
      <c r="C55" s="237">
        <f>Tabelle1!D39</f>
        <v>0.85416666666666619</v>
      </c>
      <c r="D55" s="237"/>
      <c r="E55" s="237"/>
      <c r="F55" s="237"/>
      <c r="G55" s="237"/>
      <c r="H55" s="238" t="str">
        <f>Tabelle1!I39</f>
        <v>TUS St. Peter 1</v>
      </c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43" t="s">
        <v>8</v>
      </c>
      <c r="Z55" s="239" t="str">
        <f>Tabelle1!AA39</f>
        <v>TUS St. Peter 2</v>
      </c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19" t="str">
        <f>IF(Tabelle1!AR39="","",Tabelle1!AR39)</f>
        <v/>
      </c>
      <c r="AR55" s="219"/>
      <c r="AS55" s="44" t="s">
        <v>7</v>
      </c>
      <c r="AT55" s="219" t="str">
        <f>IF(Tabelle1!AU39="","",Tabelle1!AU39)</f>
        <v/>
      </c>
      <c r="AU55" s="218"/>
      <c r="AV55" s="240" t="str">
        <f>IF(Tabelle1!AW39="","",Tabelle1!AW39)</f>
        <v/>
      </c>
      <c r="AW55" s="241"/>
      <c r="AX55" s="241"/>
      <c r="AY55" s="241"/>
      <c r="AZ55" s="242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spans="1:75" ht="18.75" thickBot="1" x14ac:dyDescent="0.3"/>
    <row r="57" spans="1:75" ht="18.75" thickBot="1" x14ac:dyDescent="0.3">
      <c r="A57" s="227" t="s">
        <v>37</v>
      </c>
      <c r="B57" s="228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5"/>
      <c r="T57" s="193" t="s">
        <v>13</v>
      </c>
      <c r="U57" s="194"/>
      <c r="V57" s="195"/>
      <c r="W57" s="227" t="s">
        <v>14</v>
      </c>
      <c r="X57" s="228"/>
      <c r="Y57" s="229"/>
      <c r="Z57" s="193" t="s">
        <v>15</v>
      </c>
      <c r="AA57" s="194"/>
      <c r="AB57" s="194"/>
      <c r="AC57" s="194"/>
      <c r="AD57" s="195"/>
      <c r="AE57" s="227" t="s">
        <v>16</v>
      </c>
      <c r="AF57" s="228"/>
      <c r="AG57" s="229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5" x14ac:dyDescent="0.25">
      <c r="A58" s="230" t="s">
        <v>1</v>
      </c>
      <c r="B58" s="231"/>
      <c r="C58" s="69" t="str">
        <f>Tabelle1!D42</f>
        <v>SV Scheifling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3"/>
      <c r="T58" s="190">
        <f>Tabelle1!U42</f>
        <v>0</v>
      </c>
      <c r="U58" s="191"/>
      <c r="V58" s="191"/>
      <c r="W58" s="232">
        <f>Tabelle1!X42</f>
        <v>0</v>
      </c>
      <c r="X58" s="233"/>
      <c r="Y58" s="234"/>
      <c r="Z58" s="230">
        <f>Tabelle1!AA42</f>
        <v>0</v>
      </c>
      <c r="AA58" s="235"/>
      <c r="AB58" s="19" t="s">
        <v>7</v>
      </c>
      <c r="AC58" s="207">
        <f>Tabelle1!AD42</f>
        <v>0</v>
      </c>
      <c r="AD58" s="235"/>
      <c r="AE58" s="230">
        <f>Tabelle1!AF42</f>
        <v>0</v>
      </c>
      <c r="AF58" s="236"/>
      <c r="AG58" s="231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5" x14ac:dyDescent="0.25">
      <c r="A59" s="220" t="s">
        <v>2</v>
      </c>
      <c r="B59" s="221"/>
      <c r="C59" s="75" t="str">
        <f>Tabelle1!D43</f>
        <v>TUS St. Peter 1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144">
        <f>Tabelle1!U43</f>
        <v>0</v>
      </c>
      <c r="U59" s="145"/>
      <c r="V59" s="145"/>
      <c r="W59" s="222">
        <f>Tabelle1!X43</f>
        <v>0</v>
      </c>
      <c r="X59" s="223"/>
      <c r="Y59" s="224"/>
      <c r="Z59" s="220">
        <f>Tabelle1!AA43</f>
        <v>0</v>
      </c>
      <c r="AA59" s="225"/>
      <c r="AB59" s="20" t="s">
        <v>7</v>
      </c>
      <c r="AC59" s="185">
        <f>Tabelle1!AD43</f>
        <v>0</v>
      </c>
      <c r="AD59" s="225"/>
      <c r="AE59" s="220">
        <f>Tabelle1!AF43</f>
        <v>0</v>
      </c>
      <c r="AF59" s="226"/>
      <c r="AG59" s="221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5" x14ac:dyDescent="0.25">
      <c r="A60" s="220" t="s">
        <v>3</v>
      </c>
      <c r="B60" s="221"/>
      <c r="C60" s="75" t="str">
        <f>Tabelle1!D44</f>
        <v>TUS St. Peter 2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144">
        <f>Tabelle1!U44</f>
        <v>0</v>
      </c>
      <c r="U60" s="145"/>
      <c r="V60" s="145"/>
      <c r="W60" s="222">
        <f>Tabelle1!X44</f>
        <v>0</v>
      </c>
      <c r="X60" s="223"/>
      <c r="Y60" s="224"/>
      <c r="Z60" s="220">
        <f>Tabelle1!AA44</f>
        <v>0</v>
      </c>
      <c r="AA60" s="225"/>
      <c r="AB60" s="20" t="s">
        <v>7</v>
      </c>
      <c r="AC60" s="185">
        <f>Tabelle1!AD44</f>
        <v>0</v>
      </c>
      <c r="AD60" s="225"/>
      <c r="AE60" s="220">
        <f>Tabelle1!AF44</f>
        <v>0</v>
      </c>
      <c r="AF60" s="226"/>
      <c r="AG60" s="221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5" x14ac:dyDescent="0.25">
      <c r="A61" s="220" t="s">
        <v>4</v>
      </c>
      <c r="B61" s="221"/>
      <c r="C61" s="75" t="str">
        <f>Tabelle1!D45</f>
        <v>TSV Neumarkt 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144">
        <f>Tabelle1!U45</f>
        <v>0</v>
      </c>
      <c r="U61" s="145"/>
      <c r="V61" s="145"/>
      <c r="W61" s="222">
        <f>Tabelle1!X45</f>
        <v>0</v>
      </c>
      <c r="X61" s="223"/>
      <c r="Y61" s="224"/>
      <c r="Z61" s="220">
        <f>Tabelle1!AA45</f>
        <v>0</v>
      </c>
      <c r="AA61" s="225"/>
      <c r="AB61" s="20" t="s">
        <v>7</v>
      </c>
      <c r="AC61" s="185">
        <f>Tabelle1!AD45</f>
        <v>0</v>
      </c>
      <c r="AD61" s="225"/>
      <c r="AE61" s="220">
        <f>Tabelle1!AF45</f>
        <v>0</v>
      </c>
      <c r="AF61" s="226"/>
      <c r="AG61" s="221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5" x14ac:dyDescent="0.25">
      <c r="A62" s="220" t="s">
        <v>25</v>
      </c>
      <c r="B62" s="221"/>
      <c r="C62" s="75" t="str">
        <f>Tabelle1!D46</f>
        <v>TSV Neumarkt 2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144">
        <f>Tabelle1!U46</f>
        <v>0</v>
      </c>
      <c r="U62" s="145"/>
      <c r="V62" s="145"/>
      <c r="W62" s="222">
        <f>Tabelle1!X46</f>
        <v>0</v>
      </c>
      <c r="X62" s="223"/>
      <c r="Y62" s="224"/>
      <c r="Z62" s="220">
        <f>Tabelle1!AA46</f>
        <v>0</v>
      </c>
      <c r="AA62" s="225"/>
      <c r="AB62" s="20" t="s">
        <v>7</v>
      </c>
      <c r="AC62" s="185">
        <f>Tabelle1!AD46</f>
        <v>0</v>
      </c>
      <c r="AD62" s="225"/>
      <c r="AE62" s="220">
        <f>Tabelle1!AF46</f>
        <v>0</v>
      </c>
      <c r="AF62" s="226"/>
      <c r="AG62" s="221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5" ht="18.75" thickBot="1" x14ac:dyDescent="0.3">
      <c r="A63" s="213" t="s">
        <v>26</v>
      </c>
      <c r="B63" s="214"/>
      <c r="C63" s="198" t="str">
        <f>Tabelle1!D47</f>
        <v>SG Murau / Schöder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9"/>
      <c r="T63" s="65">
        <f>Tabelle1!U47</f>
        <v>0</v>
      </c>
      <c r="U63" s="66"/>
      <c r="V63" s="66"/>
      <c r="W63" s="215">
        <f>Tabelle1!X47</f>
        <v>0</v>
      </c>
      <c r="X63" s="216"/>
      <c r="Y63" s="217"/>
      <c r="Z63" s="213">
        <f>Tabelle1!AA47</f>
        <v>0</v>
      </c>
      <c r="AA63" s="218"/>
      <c r="AB63" s="21" t="s">
        <v>7</v>
      </c>
      <c r="AC63" s="184">
        <f>Tabelle1!AD47</f>
        <v>0</v>
      </c>
      <c r="AD63" s="218"/>
      <c r="AE63" s="213">
        <f>Tabelle1!AF47</f>
        <v>0</v>
      </c>
      <c r="AF63" s="219"/>
      <c r="AG63" s="214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1:75" s="23" customFormat="1" x14ac:dyDescent="0.25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x14ac:dyDescent="0.25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95" customHeight="1" x14ac:dyDescent="0.25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1:75" s="23" customFormat="1" ht="12.95" customHeight="1" x14ac:dyDescent="0.25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x14ac:dyDescent="0.25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95" customHeight="1" x14ac:dyDescent="0.25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1:75" s="23" customFormat="1" ht="12.95" customHeight="1" x14ac:dyDescent="0.25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x14ac:dyDescent="0.25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95" customHeight="1" x14ac:dyDescent="0.25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1:75" s="23" customFormat="1" ht="12.95" customHeight="1" x14ac:dyDescent="0.25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x14ac:dyDescent="0.25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95" customHeight="1" x14ac:dyDescent="0.25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1:75" s="23" customFormat="1" x14ac:dyDescent="0.25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:75" s="23" customFormat="1" x14ac:dyDescent="0.25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:75" s="23" customFormat="1" x14ac:dyDescent="0.25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:75" s="23" customFormat="1" x14ac:dyDescent="0.25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:75" s="23" customFormat="1" x14ac:dyDescent="0.25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:75" s="23" customFormat="1" x14ac:dyDescent="0.25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:75" s="23" customFormat="1" x14ac:dyDescent="0.25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:75" s="23" customFormat="1" x14ac:dyDescent="0.25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:75" s="23" customFormat="1" x14ac:dyDescent="0.25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:75" s="23" customFormat="1" x14ac:dyDescent="0.25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D2:AY2"/>
    <mergeCell ref="D4:AY4"/>
    <mergeCell ref="D6:AY6"/>
    <mergeCell ref="D8:O8"/>
    <mergeCell ref="P8:AY8"/>
    <mergeCell ref="D9:O9"/>
    <mergeCell ref="P9:AY9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A19:B19"/>
    <mergeCell ref="C19:Z19"/>
    <mergeCell ref="A20:B20"/>
    <mergeCell ref="C20:Z20"/>
    <mergeCell ref="A21:B21"/>
    <mergeCell ref="AV45:AZ45"/>
    <mergeCell ref="AT45:AU45"/>
    <mergeCell ref="AQ45:AR45"/>
    <mergeCell ref="Z45:AP45"/>
    <mergeCell ref="H45:X45"/>
    <mergeCell ref="C45:G45"/>
    <mergeCell ref="A43:B43"/>
    <mergeCell ref="AT44:AU44"/>
    <mergeCell ref="AQ44:AR44"/>
    <mergeCell ref="Z44:AP44"/>
    <mergeCell ref="H44:X44"/>
    <mergeCell ref="C44:G44"/>
    <mergeCell ref="A44:B44"/>
    <mergeCell ref="AV43:AZ43"/>
    <mergeCell ref="C21:Z21"/>
    <mergeCell ref="AQ42:AR42"/>
    <mergeCell ref="Z42:AP42"/>
    <mergeCell ref="H42:X42"/>
    <mergeCell ref="C42:G42"/>
    <mergeCell ref="A22:B22"/>
    <mergeCell ref="C22:Z22"/>
    <mergeCell ref="AV40:AZ40"/>
    <mergeCell ref="A42:B42"/>
    <mergeCell ref="AV42:AZ42"/>
    <mergeCell ref="C41:G41"/>
    <mergeCell ref="A40:B40"/>
    <mergeCell ref="C40:G40"/>
    <mergeCell ref="H40:AP40"/>
    <mergeCell ref="AQ40:AU40"/>
    <mergeCell ref="A41:B41"/>
    <mergeCell ref="AV41:AZ41"/>
    <mergeCell ref="AT41:AU41"/>
    <mergeCell ref="AQ41:AR41"/>
    <mergeCell ref="Z41:AP41"/>
    <mergeCell ref="H41:X41"/>
    <mergeCell ref="AT42:AU42"/>
    <mergeCell ref="AV46:AZ46"/>
    <mergeCell ref="AT43:AU43"/>
    <mergeCell ref="AQ43:AR43"/>
    <mergeCell ref="Z43:AP43"/>
    <mergeCell ref="H43:X43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H46:X46"/>
    <mergeCell ref="Z46:AP46"/>
    <mergeCell ref="AQ46:AR46"/>
    <mergeCell ref="AT46:AU46"/>
    <mergeCell ref="A45:B45"/>
    <mergeCell ref="AV44:AZ44"/>
    <mergeCell ref="C43:G43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C58:AD58"/>
    <mergeCell ref="AE58:AG58"/>
    <mergeCell ref="AE60:AG60"/>
    <mergeCell ref="A61:B61"/>
    <mergeCell ref="C61:S61"/>
    <mergeCell ref="T61:V61"/>
    <mergeCell ref="W61:Y61"/>
    <mergeCell ref="Z61:AA61"/>
    <mergeCell ref="AE62:AG62"/>
    <mergeCell ref="A59:B59"/>
    <mergeCell ref="C59:S59"/>
    <mergeCell ref="T59:V59"/>
    <mergeCell ref="W59:Y59"/>
    <mergeCell ref="Z59:AA59"/>
    <mergeCell ref="AC59:AD59"/>
    <mergeCell ref="AE59:AG59"/>
    <mergeCell ref="AC61:AD61"/>
    <mergeCell ref="AE61:AG61"/>
    <mergeCell ref="A60:B60"/>
    <mergeCell ref="C60:S60"/>
    <mergeCell ref="T60:V60"/>
    <mergeCell ref="W60:Y60"/>
    <mergeCell ref="Z60:AA60"/>
    <mergeCell ref="AC60:AD60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  <mergeCell ref="T62:V62"/>
    <mergeCell ref="W62:Y62"/>
    <mergeCell ref="Z62:AA62"/>
    <mergeCell ref="AC62:AD62"/>
  </mergeCells>
  <dataValidations count="1">
    <dataValidation type="list" showInputMessage="1" showErrorMessage="1" sqref="BC72:BK72 BC76:BK76 BC80:BK80 BC84:BK84" xr:uid="{00000000-0002-0000-0200-000000000000}">
      <formula1>$BR$74:$BR$76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Druckansicht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Direktion NMS Neumarkt</cp:lastModifiedBy>
  <cp:lastPrinted>2018-11-20T08:16:31Z</cp:lastPrinted>
  <dcterms:created xsi:type="dcterms:W3CDTF">1996-10-17T05:27:31Z</dcterms:created>
  <dcterms:modified xsi:type="dcterms:W3CDTF">2019-11-26T07:16:11Z</dcterms:modified>
</cp:coreProperties>
</file>